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7 会议\20190418）分管副院长工作会议\20190418) 2019创新人才培养子项目申报通知及附件\"/>
    </mc:Choice>
  </mc:AlternateContent>
  <bookViews>
    <workbookView xWindow="0" yWindow="0" windowWidth="20520" windowHeight="9375"/>
  </bookViews>
  <sheets>
    <sheet name="Sheet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 i="1" l="1"/>
  <c r="J54" i="1"/>
  <c r="J57" i="1"/>
  <c r="J58" i="1"/>
  <c r="J59" i="1"/>
  <c r="J63" i="1"/>
  <c r="J65" i="1"/>
  <c r="J66" i="1"/>
  <c r="J86" i="1"/>
  <c r="J90" i="1"/>
  <c r="I110" i="1"/>
  <c r="J110" i="1" s="1"/>
  <c r="I109" i="1"/>
  <c r="J109" i="1" s="1"/>
  <c r="I108" i="1"/>
  <c r="J108" i="1" s="1"/>
  <c r="I107" i="1"/>
  <c r="J107" i="1" s="1"/>
  <c r="I106" i="1"/>
  <c r="J106" i="1" s="1"/>
  <c r="I104" i="1"/>
  <c r="J104" i="1" s="1"/>
  <c r="I103" i="1"/>
  <c r="I102" i="1"/>
  <c r="J102" i="1" s="1"/>
  <c r="I100" i="1"/>
  <c r="J100" i="1" s="1"/>
  <c r="I99" i="1"/>
  <c r="J99" i="1" s="1"/>
  <c r="I98" i="1"/>
  <c r="J98" i="1" s="1"/>
  <c r="I97" i="1"/>
  <c r="J97" i="1" s="1"/>
  <c r="I96" i="1"/>
  <c r="J96" i="1" s="1"/>
  <c r="I93" i="1"/>
  <c r="J93" i="1" s="1"/>
  <c r="I92" i="1"/>
  <c r="J92" i="1" s="1"/>
  <c r="I91" i="1"/>
  <c r="J91" i="1" s="1"/>
  <c r="I89" i="1"/>
  <c r="J89" i="1" s="1"/>
  <c r="I88" i="1"/>
  <c r="J88" i="1" s="1"/>
  <c r="I86" i="1"/>
  <c r="I85" i="1"/>
  <c r="J85" i="1" s="1"/>
  <c r="I84" i="1"/>
  <c r="J84" i="1" s="1"/>
  <c r="I83" i="1"/>
  <c r="J83" i="1" s="1"/>
  <c r="I81" i="1"/>
  <c r="J81" i="1" s="1"/>
  <c r="I80" i="1"/>
  <c r="J80" i="1" s="1"/>
  <c r="I79" i="1"/>
  <c r="J79" i="1" s="1"/>
  <c r="I78" i="1"/>
  <c r="J78" i="1" s="1"/>
  <c r="I77" i="1"/>
  <c r="J77" i="1" s="1"/>
  <c r="I76" i="1"/>
  <c r="J76" i="1" s="1"/>
  <c r="I73" i="1"/>
  <c r="J73" i="1" s="1"/>
  <c r="I72" i="1"/>
  <c r="J72" i="1" s="1"/>
  <c r="I71" i="1"/>
  <c r="J71" i="1" s="1"/>
  <c r="I70" i="1"/>
  <c r="J70" i="1" s="1"/>
  <c r="I69" i="1"/>
  <c r="J69" i="1" s="1"/>
  <c r="I67" i="1"/>
  <c r="J67" i="1" s="1"/>
  <c r="I66" i="1"/>
  <c r="I64" i="1"/>
  <c r="J64" i="1" s="1"/>
  <c r="I62" i="1"/>
  <c r="J62" i="1" s="1"/>
  <c r="I61" i="1"/>
  <c r="J61" i="1" s="1"/>
  <c r="I56" i="1"/>
  <c r="J56" i="1" s="1"/>
  <c r="I55" i="1"/>
  <c r="J55" i="1" s="1"/>
  <c r="I52" i="1"/>
  <c r="J52" i="1" s="1"/>
  <c r="I51" i="1"/>
  <c r="J51" i="1" s="1"/>
  <c r="I50" i="1"/>
  <c r="J50" i="1" s="1"/>
  <c r="I49" i="1"/>
  <c r="J49" i="1" s="1"/>
  <c r="I48" i="1"/>
  <c r="J48" i="1" s="1"/>
  <c r="I47" i="1"/>
  <c r="J47" i="1" s="1"/>
  <c r="I45" i="1"/>
  <c r="J45" i="1" s="1"/>
  <c r="I44" i="1"/>
  <c r="J44" i="1" s="1"/>
  <c r="I43" i="1"/>
  <c r="J43" i="1" s="1"/>
  <c r="I42" i="1"/>
  <c r="J42" i="1" s="1"/>
  <c r="I40" i="1"/>
  <c r="J40" i="1" s="1"/>
  <c r="I39" i="1"/>
  <c r="J39" i="1" s="1"/>
  <c r="I38" i="1"/>
  <c r="J38" i="1" s="1"/>
  <c r="I37" i="1"/>
  <c r="J37" i="1" s="1"/>
  <c r="I35" i="1"/>
  <c r="J35" i="1" s="1"/>
  <c r="I34" i="1"/>
  <c r="J34" i="1" s="1"/>
  <c r="I33" i="1"/>
  <c r="J33" i="1" s="1"/>
  <c r="I32" i="1"/>
  <c r="J32" i="1" s="1"/>
  <c r="I30" i="1"/>
  <c r="J30" i="1" s="1"/>
  <c r="I29" i="1"/>
  <c r="J29" i="1" s="1"/>
  <c r="I27" i="1"/>
  <c r="J27" i="1" s="1"/>
  <c r="I26" i="1"/>
  <c r="J26" i="1" s="1"/>
  <c r="I23" i="1"/>
  <c r="J23" i="1" s="1"/>
  <c r="I22" i="1"/>
  <c r="J22" i="1" s="1"/>
  <c r="I21" i="1"/>
  <c r="J21" i="1" s="1"/>
  <c r="I20" i="1"/>
  <c r="J20" i="1" s="1"/>
  <c r="I19" i="1"/>
  <c r="J19" i="1" s="1"/>
  <c r="I18" i="1"/>
  <c r="J18" i="1" s="1"/>
  <c r="I16" i="1"/>
  <c r="J16" i="1" s="1"/>
  <c r="I15" i="1"/>
  <c r="J15" i="1" s="1"/>
  <c r="I14" i="1"/>
  <c r="J14" i="1" s="1"/>
  <c r="I13" i="1"/>
  <c r="J13" i="1" s="1"/>
  <c r="I12" i="1"/>
  <c r="J12" i="1" s="1"/>
  <c r="I11" i="1"/>
  <c r="J11" i="1" s="1"/>
  <c r="I8" i="1"/>
  <c r="J8" i="1" s="1"/>
  <c r="I7" i="1"/>
  <c r="J7" i="1" s="1"/>
  <c r="I6" i="1"/>
  <c r="J6" i="1" s="1"/>
  <c r="I4" i="1"/>
  <c r="J4" i="1" s="1"/>
  <c r="I3" i="1"/>
  <c r="J3" i="1" s="1"/>
  <c r="I105" i="1" l="1"/>
  <c r="I68" i="1"/>
  <c r="J103" i="1"/>
  <c r="I9" i="1"/>
  <c r="I17" i="1"/>
  <c r="I24" i="1"/>
  <c r="I28" i="1"/>
  <c r="I31" i="1"/>
  <c r="I36" i="1"/>
  <c r="I41" i="1"/>
  <c r="J41" i="1" s="1"/>
  <c r="I46" i="1"/>
  <c r="I53" i="1"/>
  <c r="I60" i="1"/>
  <c r="I74" i="1"/>
  <c r="I82" i="1"/>
  <c r="I87" i="1"/>
  <c r="I94" i="1"/>
  <c r="I101" i="1"/>
  <c r="I111" i="1"/>
  <c r="I95" i="1" l="1"/>
  <c r="I25" i="1"/>
  <c r="I112" i="1"/>
  <c r="I75" i="1"/>
  <c r="I113" i="1"/>
</calcChain>
</file>

<file path=xl/sharedStrings.xml><?xml version="1.0" encoding="utf-8"?>
<sst xmlns="http://schemas.openxmlformats.org/spreadsheetml/2006/main" count="407" uniqueCount="319">
  <si>
    <t>序号</t>
    <phoneticPr fontId="4" type="noConversion"/>
  </si>
  <si>
    <t>二级项目</t>
    <phoneticPr fontId="6" type="noConversion"/>
  </si>
  <si>
    <t>三级项目</t>
    <phoneticPr fontId="4" type="noConversion"/>
  </si>
  <si>
    <t>四级项目</t>
    <phoneticPr fontId="6" type="noConversion"/>
  </si>
  <si>
    <t>合计</t>
    <phoneticPr fontId="4" type="noConversion"/>
  </si>
  <si>
    <t>测算依据</t>
    <phoneticPr fontId="4" type="noConversion"/>
  </si>
  <si>
    <t>项目名称</t>
    <phoneticPr fontId="4" type="noConversion"/>
  </si>
  <si>
    <t>具体内容</t>
    <phoneticPr fontId="4" type="noConversion"/>
  </si>
  <si>
    <t>计量单位</t>
    <phoneticPr fontId="4" type="noConversion"/>
  </si>
  <si>
    <t>单价</t>
    <phoneticPr fontId="4" type="noConversion"/>
  </si>
  <si>
    <t>数量</t>
    <phoneticPr fontId="4" type="noConversion"/>
  </si>
  <si>
    <t>预算金额</t>
    <phoneticPr fontId="4" type="noConversion"/>
  </si>
  <si>
    <t>　万元/本</t>
  </si>
  <si>
    <t>　万元/人</t>
  </si>
  <si>
    <t>根据《因公临时出国经费管理办法》沪财行〔2014〕7号、《本市调整因公临时出国住宿费开支标准》 财行〔2017〕434号等规定制定本预算
暂定前往美国华盛顿地区著名高校短期学习考察和培训，补贴、培训费、差旅、住宿等3万元/人*10人（住宿费260美元+伙食费55美元+公杂费45美元，合计每天每人360美元，约合人民币2520元/天，以每人7天为单位计算，约为1.75万元，国际旅费约为1.25万元，每人合计约3万元），共计30万元。具体执行按不同出访地点标准执行。</t>
    <phoneticPr fontId="6" type="noConversion"/>
  </si>
  <si>
    <t>万元/次</t>
  </si>
  <si>
    <t>每次邀请2位正高级专家，咨询费2000元/人天*2人，资料费1000元，会场租赁1200元（含投影），会议工作餐按25元标准，参会约150人左右，25元/人*150人=3750元，每次会议小计约1万元，合计1万元/次*3次=3万元。</t>
  </si>
  <si>
    <t>　万元/次</t>
  </si>
  <si>
    <t>万元/门</t>
  </si>
  <si>
    <t>万元/个</t>
  </si>
  <si>
    <t>针对“5+3”项目专业学位硕士生，在上海市对现有项目线上课程要求的基础上，选择若干门特色核心课程，开展以临床问题为导向的教学方式改革，以补足临床医学专业学位硕士生在课程理论学习与临床技能结合方面的不足</t>
    <phoneticPr fontId="6" type="noConversion"/>
  </si>
  <si>
    <t>资助针对“5+3”项目学生的核心课程教学方式改革，主要用于教学素材的收集工作，包括书籍、数据库、电子病案、文献、影像等，相关视频制作及必要的专家论证、集体备课等，每门课程5万元，包含正高级专家咨询费2000元/人天*5人，集体备课费500元*16人，教材资料费用0.8万元，视频拍摄费用2000元/学时（详见询价单），平均每门课程拍摄12学时，小计2000元*12学时=2.4万元，资助5门课程，共计5万*5门课=25万元。</t>
    <phoneticPr fontId="6" type="noConversion"/>
  </si>
  <si>
    <t>万元/生</t>
  </si>
  <si>
    <t>参照复旦大学“211工程”三期创新人才培养资助计划实施办法，制定《复旦大学上海医学院高水平拔尖医学人才培养资助计划实施办法》，用于资助入选博士生科研查新、相关图书资料、实验器材的购买等费用。按每人2万元资助，2万元/人*25人=50万元。</t>
    <phoneticPr fontId="6" type="noConversion"/>
  </si>
  <si>
    <t>附属医学“5+3”“5+3+x”项目学生在临床轮转的带教培养费，以充分发挥专业学位临床轮转带教老师和指导老师的双岗双责意识，提高学生临床实践能力</t>
    <phoneticPr fontId="6" type="noConversion"/>
  </si>
  <si>
    <t>参照学校对研究生导师按人头拔付培养费的标准，给予附属医院临床带教老师带教费3000元/生/年×300名研究生=90万元，此经费原从上海市研究生教育临床医学专业学位专项改革项目中支出，但该项目自2018起停止资助，故从本项目中列支。</t>
  </si>
  <si>
    <t>支持各附属医院开展“医教协同”人才培养模式创新研讨专家咨询</t>
    <phoneticPr fontId="6" type="noConversion"/>
  </si>
  <si>
    <t>万元/医院</t>
  </si>
  <si>
    <t>根据关于印发《上海市市级机关会议费管理办法》的通知  沪财行〔2017〕46号等规定制定本预算。
按每家医院邀请10人次的专家咨询，每位专家2000元的标准，15家医院，共计30万元，由附属医院统筹安排。</t>
    <phoneticPr fontId="6" type="noConversion"/>
  </si>
  <si>
    <t>为鼓励各附属医院更好开展医教协同人才培养模式创新工作，支持项目管理人员参加全国性学术交流并开展相关业务</t>
    <phoneticPr fontId="6" type="noConversion"/>
  </si>
  <si>
    <t>万元/人次</t>
  </si>
  <si>
    <t>2019年拟建设5门课程，视频拍摄费2000元/学时（详见询价单），每门课程拍摄20学时，需2000*20=4万元，总计20万元。</t>
    <phoneticPr fontId="6" type="noConversion"/>
  </si>
  <si>
    <t>万元/人</t>
  </si>
  <si>
    <t>万元/基地</t>
  </si>
  <si>
    <t>用于开展全科医学师资培训及研究生实习实践相关教学资料的购置等。12个社区基层实践基地，每个基地1万元，费用包括正高级专家讲课费1000元/学时*2学时*2人，教材购买费用0.6万元，共计1万*12=12万元，由附属医院统筹安排。</t>
    <phoneticPr fontId="6" type="noConversion"/>
  </si>
  <si>
    <t>万元/项</t>
  </si>
  <si>
    <t>根据关于印发《上海市市级机关会议费管理办法》的通知  沪财行〔2017〕46号规定制定本预算。
用于开展全科医学研究生学术论坛，拟邀请50名全国相关专业研究生参加，费用包括研究生往返交通费600元/人、住宿费250元/人/天、餐费80元/人/天，按3天计算，小计6.7万，会场租赁1600元（含投影）每场，2天共4场计6400元，全国知名专家咨询费3000元/人次*10人次，全科实践基地参观大巴士往返租赁费0.12万，共计约10万元。</t>
    <phoneticPr fontId="6" type="noConversion"/>
  </si>
  <si>
    <t>根据关于印发《上海市市级机关会议费管理办法》的通知  沪财行〔2017〕46号规定制定本预算。
用于开展儿科医学研究生学术论坛，拟邀请50名全国相关专业研究生参加，费用包括研究生交通费600元/人、住宿费250元/人/天、餐费80元/人/天，按3天计算，小计6.7万，会场租赁1600元（含投影）每场，2天共4场计6400元，全国知名专家咨询费3000元/人次*10人次，儿科医院参观大巴士往返租赁费0.12万，共计约10万元。</t>
    <phoneticPr fontId="6" type="noConversion"/>
  </si>
  <si>
    <t>万元/课</t>
  </si>
  <si>
    <t>主要用于培养方案修订、教学内容及方式改革教材编写，集体备课，课件制作，专家论证等，每门课平均资助2万，费用包括全国知名专家咨询费2000元/人*4人，集体备课费用500元/人*12人，教材资料费用0.6万元，共计2万*10门课程=20万元</t>
  </si>
  <si>
    <t>主要用于教学内容设计，课件制作，集体备课，专家论证等，每门课程平均资助2万元，费用包括全国知名专家咨询费2000元/人*4人，集体备课费用500元/人*12人，教材资料费用0.6万元，共计2万*5门=10万元。</t>
    <phoneticPr fontId="6" type="noConversion"/>
  </si>
  <si>
    <t>根据关于印发《上海市市级机关培训费管理办法》的通知  沪财行〔2017〕45号规定制定本预算。
聘请专家教授举办优秀大学生夏令营专题讲座，每个学院或医院平均2人，约30人次，按正教授1000元/学时*2学时的标准，共计0.2万元/人*30人=6万元</t>
    <phoneticPr fontId="6" type="noConversion"/>
  </si>
  <si>
    <t>参照复旦大学“211工程”三期创新人才培养资助计划实施办法，制定《复旦大学上海医学院高水平拔尖医学人才培养资助计划实施办法》，用于资助入选项目的硕博连读生因科研需要的访学交流，科研相关图书资料、实验器材购买等科研启动费用。每人资助2万元，第一启动资助1万元，共计1万元/人*40人=40万元，访学差旅按具体访学目的地相关标准执行。</t>
    <phoneticPr fontId="6" type="noConversion"/>
  </si>
  <si>
    <t>参照复旦大学“211工程”三期创新人才培养资助计划实施办法，制定《复旦大学上海医学院高水平拔尖医学人才培养资助计划实施办法》，用于资助入选项目的直博生因科研需要的访学交流，科研相关的图书资料、实验器材购买等费用。每人按3万元资助，第一年先支付2万元的启动经费，2万元/人*60人=120万元，访学差旅按具体访学目的地相关标准执行。</t>
    <phoneticPr fontId="6" type="noConversion"/>
  </si>
  <si>
    <t>　万元/个</t>
  </si>
  <si>
    <t>0.5　</t>
  </si>
  <si>
    <t>　20</t>
  </si>
  <si>
    <t>立项资助优秀本科生开展科创项目，每个项目1.5万，分两年资助（不超过每年度1万元资助），当年启动资助0.5万/个，第二年评估后再资助1万元。2019年，计0.5万元/项*20项=10万元　根据《FDUROP本科生学术资助研究计划财务记录制度》，资助学生创新创业实践项目相关的书籍、文献信息费、打印、材料费用、实验测试、分析软件或数据库费用等。（附：复旦大学关于报送2018年上海市大学生创新训练计划立项的报告及《FDUROP本科生学术资助研究计划财务记录制度》）（附：复旦大学关于报送2018年上海市大学生创新训练计划立项的报告及《FDUROP本科生学术资助研究计划财务记录制度》）</t>
    <phoneticPr fontId="6" type="noConversion"/>
  </si>
  <si>
    <t>20　</t>
  </si>
  <si>
    <t>10　</t>
  </si>
  <si>
    <t>1　</t>
  </si>
  <si>
    <t>根据关于印发《上海市市级机关会议费管理办法》的通知  沪财行〔2017〕46号规定制定本预算。
组织国家级论坛1次，会议2天，外地学生约70人，本地学生约30人，邀请8位全国知名专家咨询费3000元/人天*8人=2.4万元；学生住宿费340元/人/天*70人=2.38万元，餐费、资料费210元/人/天*100人*2天=4.2万元，市内租车费3800元，会场租赁1600元（含投影）每场，2天共4场计6400元，合计约10万元。</t>
    <phoneticPr fontId="6" type="noConversion"/>
  </si>
  <si>
    <t>　万元/门</t>
  </si>
  <si>
    <t>2　</t>
  </si>
  <si>
    <t>5　</t>
  </si>
  <si>
    <t>3　</t>
  </si>
  <si>
    <t>根据关于印发《上海市市级机关差旅费管理办法》的通知、关于印发《上海市市级机关培训费管理办法》的通知  沪财行〔2017〕46号等规定制定本预算。
计划用于基地建设所含的业务费2万/个（视频拍摄2000元/学时*10次，含教学查房示范教学4次、病例讨论示范教学3次、临床小讲课示范教学3次）；差旅费按每人次5天，高铁往返1000元，住宿费500元*4天，餐饮交通费180元*5天元计算，约4000元；校外正高级专家评审费1000元/学时*2学时*3人。合每个基地3万元。</t>
    <phoneticPr fontId="6" type="noConversion"/>
  </si>
  <si>
    <t>根据《FDUROP本科生学术资助研究计划财务记录制度》，资助入选项目的八年制学生用于创新研究相关的书籍、文献信息费、打印、实验材料费用、实验测试、分析、软件或数据库费用等。每个项目资助3万元，分年度执行，每年度1万。小计1万元/项*10项=10万元　（附：复旦大学关于报送2018年上海市大学生创新训练计划立项的报告及《FDUROP本科生学术资助研究计划财务记录制度》）</t>
    <phoneticPr fontId="6" type="noConversion"/>
  </si>
  <si>
    <t>15　</t>
  </si>
  <si>
    <t>根据《因公临时出国经费管理办法》沪财行〔2014〕7号、《本市调整因公临时出国住宿费开支标准》 财行〔2017〕434号等规定制定本预算
该项目每名教师培训学费3万元，由医院承担，本项目承担其差旅部分：前往美国华盛顿地区知名高校，包括机票和日常其他费用（住宿费260美元+伙食费55美元+公杂费45美元），合计每天每人360美元，约合人民币2520每天，以每人7天为单位计算，约为1.75万元，国际旅费约为1.25万元，每人合计约3万元。具体执行按不同出访地点标准执行。</t>
    <phoneticPr fontId="6" type="noConversion"/>
  </si>
  <si>
    <t>资助建设6门荣誉课程，制作29个微课，5000元/微课。总计29个*5000元/个=14.5万元，按照规定流程统一采购。</t>
    <phoneticPr fontId="6" type="noConversion"/>
  </si>
  <si>
    <t>万元/套</t>
  </si>
  <si>
    <t>荣誉课程的实验教学制作2套虚拟课程，10万元/套。总计10万元/门*2=20万元，按照规定流程统一采购。</t>
    <phoneticPr fontId="6" type="noConversion"/>
  </si>
  <si>
    <t>万元/个</t>
    <phoneticPr fontId="6" type="noConversion"/>
  </si>
  <si>
    <t>开发整合6门荣誉课程理论和实验精华的人工智能真人个性化实验机器人，详见询价单。</t>
    <phoneticPr fontId="6" type="noConversion"/>
  </si>
  <si>
    <t>万元/套</t>
    <phoneticPr fontId="6" type="noConversion"/>
  </si>
  <si>
    <t>主要包括PPT自动播放、蓝牙/WiFi连接的投影机、FQA的自动生成等等。另外，保证软件的迭代升级，按照规定流程统一采购。</t>
    <phoneticPr fontId="6" type="noConversion"/>
  </si>
  <si>
    <t>万元/本</t>
  </si>
  <si>
    <t>2000元/本。总计0.2万元/本*5门*5本=5万元，按照规定流程统一采购。</t>
    <phoneticPr fontId="6" type="noConversion"/>
  </si>
  <si>
    <t>　万元/人次</t>
  </si>
  <si>
    <t>根据关于印发《上海市市级机关外宾接待经费管理办法》的通知 沪财行〔2014〕24号等规定制定本预算。
2019年邀请国际顶尖大学全球知名专家来访洽谈，人均差旅及食宿费3.5万元/人次，3人次，包括往返（欧美）机票13500元/人，住宿500元/天/人*4天，餐费300元/天*5天，每人授课费1500元/学时*3学时*4天，目前有美国斯坦福大学Aaron Hsueh教授，加拿大麦克马斯特大学KwanChiu-Yin Kwan教授，美国约翰霍普金斯大学医学院Roy C.Ziegelstein教授，共计费用10.5万元。</t>
    <phoneticPr fontId="6" type="noConversion"/>
  </si>
  <si>
    <t>本项目旨在为“一带一路”建设、国别区域研究和全球卫生治理和国际卫生政策培养具有多外语能力、跨文化交流、国际视野与合作能力的新时代全球化公共卫生人才，为国家和国际组织输送从事公共卫生领域的高素质国际化复合型人才。召开“公卫+多语”培养方案教学研讨会：探索建立“公卫+多语”人才培养模式，并论证、研讨教学培养方案</t>
    <phoneticPr fontId="6" type="noConversion"/>
  </si>
  <si>
    <t>　万元/个</t>
    <phoneticPr fontId="6" type="noConversion"/>
  </si>
  <si>
    <t>按规定流程统一采购，教材0.2万元*10本，书本0.2万元*10本，音像资料0.2万元*10份，共计6万元。</t>
    <phoneticPr fontId="6" type="noConversion"/>
  </si>
  <si>
    <t>　万元/次</t>
    <phoneticPr fontId="6" type="noConversion"/>
  </si>
  <si>
    <t>根据《因公临时出国经费管理办法》沪财行〔2014〕7号、《本市调整因公临时出国住宿费开支标准》 财行〔2017〕434号等规定制定本预算：计划于2019年内进行国际短期访问，含往返机票、住宿、伙食公杂等。包括访问美国UCLA，每次出访5天，5人次，每人次小计2.235万包含上海-洛杉矶国际往返机票1.2万（经济舱标准），住宿费250美元/天，伙食费+公杂费100美元/天，住宿4晚，汇率6.9。访问美国约翰霍普金斯，每次出访5天，5人次，每人次小计2.397万包含上海-巴尔的摩国际往返机票1.5万（经济舱标准），住宿费200美元/天，伙食费+公杂费100美元/天，住宿4晚，汇率6.9。访问香港大学，每次出访3天，5人次，每人次小计6800元包含上海-香港往返机票2000元（经济舱标准），住宿费1500元/天，伙食费+公杂费600元/天，住宿2晚。访问日本东京，每人次出访5天，5人次，每人次小计1.5万，包含上海-东京往返机票5000元，住宿费2万日元/天，伙食费+公杂费1.5万日元/天，住宿4晚，汇率17。</t>
    <phoneticPr fontId="6" type="noConversion"/>
  </si>
  <si>
    <t>万元/门</t>
    <phoneticPr fontId="6" type="noConversion"/>
  </si>
  <si>
    <t>专业课程培育2门，每门4万：包括视频制作费25000*1门（2019年，分年度建设），委托外公司制作，参见市场询价。购买书籍、教材10000*1门，按要求统一购买，文献检索查新费5000元*1门。</t>
    <phoneticPr fontId="6" type="noConversion"/>
  </si>
  <si>
    <t>教材培育，参见复旦出版社市场询价。</t>
    <phoneticPr fontId="6" type="noConversion"/>
  </si>
  <si>
    <t>万元/台</t>
  </si>
  <si>
    <t>天津天堰科技股份有限公司智能化医学综合模拟系统（TIRS2000，含高端成人模拟人1具、模拟除颤起搏仪1台、模拟注射泵1台、模拟输液泵1台、模拟血气分析仪1台、模拟AED 1台、模拟床旁监护系统1台、模拟药物治疗系统1台、平板床1个、ABS三层仪器柜1台）市场价485000元/套，按规定流程采购。该仿真人系统机时率为5学时/周，每学年16周。供应商：天津天堰科技股份有限公司，地址：天津市华苑产业区海泰西路18号西6-A座2F、3F；邮编：300384；电话022-83711066；传真022-83711065；
Email：tellyes@tellyes.com</t>
    <phoneticPr fontId="6" type="noConversion"/>
  </si>
  <si>
    <t xml:space="preserve">该LMFD1800示教系统共计17.5万元，包括创凯CKPAD-86显示系统29000元，技湛 JM680隐藏式吸顶指向麦2500元，大华隐藏式摄像机 DH-IPC-HUM7233-BOX 、DH-IPC-HUM7233-E1 5800元（2900元*2只），大华 DH-NVR5208-4KS2 NVR录像机1950元，ST 4000VM000监控硬盘1100元，赛科 SKLY-800高清混合矩阵29000元，技湛 MX0404音频处理器7500元，华璨 HE AV-100功放2550元，华璨 S-9V音箱1600（800*2只）元，中广上洋RT100录制主机34000元，录播软件V1.0(含录制软件、非编软件、直播软件）36000元，联想 RD450 服务器 22800元。按规定流程统一采购。该示教系统机时率为5学时/周，每学年12周
供应商：南京凌越铭盛信息工程有限公司；地址：南京市秦淮区双龙街2号（电子商务示范园）；邮 编：210022；电话传真：025-84230884；邮 箱：njlyms@foxmail.com
</t>
    <phoneticPr fontId="6" type="noConversion"/>
  </si>
  <si>
    <t>万元/人</t>
    <phoneticPr fontId="6" type="noConversion"/>
  </si>
  <si>
    <t>标准化病人演员扮演劳务费3万元（支付给标准化病人扮演者的酬劳标准是每小时100元，每次工作按3小时计算，另外支付交通餐食补贴100元，每人次合计400元，一共需75人次。</t>
    <phoneticPr fontId="6" type="noConversion"/>
  </si>
  <si>
    <t>药品自动分包机(V80) 20000元；西药柜6000元，中药柜6000元，散药台(V1.0) 3000元，药片台(V5.0) 7000元，高调剂台(GT1) 2000元，低调剂台(DT2) 2000元,单向药盘架(Y8) 2000元,双向药盘架(Y16) 2000元。</t>
    <phoneticPr fontId="6" type="noConversion"/>
  </si>
  <si>
    <t>净化工作台（PIVAS用),5000元/台*2。该必备设施张江校区尚无;该示教系统机时率为5学时/周，每学年6周
供应商：上海诺萱科学仪器有限公司
地 址：上海市浦东新区祖冲之路1505弄100号3幢5层J单元
电 话：021-31338772
Canthy1119@163.com</t>
    <phoneticPr fontId="6" type="noConversion"/>
  </si>
  <si>
    <t>根据关于印发《上海市市级机关差旅费管理办法》 沪财行〔2014〕9号进行预算。
按每人次4天，往返交通2500元，住宿费500元*3天，餐饮交通费180元*4天计算，约5000元/人次*5人=2.5万元。具体按实际情况的相关标准执行。</t>
    <phoneticPr fontId="6" type="noConversion"/>
  </si>
  <si>
    <t>根据关于印发《上海市市级机关会议费管理办法》的通知  沪财行〔2017〕46号等规定制定本预算。
对接学校十类临床医学交叉研究机构，遴选10个基于学科交叉人才培养的学位项目，邀请校外专家参与项目的评审，按照正教授咨询费2000元/次*10人=2万元。</t>
    <phoneticPr fontId="6" type="noConversion"/>
  </si>
  <si>
    <t>参照复旦大学“211工程”三期创新人才培养资助计划实施办法，制定根据《复旦大学上海医学院高水平拔尖医学人才培养资助计划实施办法》，用于资助入选项目的直博生因科研需要的国内外访学差旅，科研相关的图书资料、实验耗材试剂购买等费用。每位博士生资助3万元*20名博士生=60万元。访学差旅按具体访学目的地相关标准执行。</t>
    <phoneticPr fontId="6" type="noConversion"/>
  </si>
  <si>
    <t>用于学科交叉人才培养课程建设，含课程大纲编制、授课方案研讨、教学资源素材收集、教学道具购买、专家论证、集体备课等费用约3万元/课程，费用包括正高级专家咨询费2000元/人次*4人=0.8万元，集体备课费500元/次*14人=0.7万元，教材购买费0.5万元，教学设备费1万元，共计每门课程3万*3门*10个临床医学交叉研究院=90万元。</t>
    <phoneticPr fontId="6" type="noConversion"/>
  </si>
  <si>
    <t>首批重点资助15门课程，建设大规模在线开放课程，用于视屏拍摄、教材购买等，视频拍摄费2000元/学时（详见询价单），每门课程初期拍摄18学时，需2000*18=3.6万元，购买相关教材100元*40本=0.4万元，每门课程建设费4万元，总计60万元。</t>
    <phoneticPr fontId="6" type="noConversion"/>
  </si>
  <si>
    <t>根据《因公临时出国经费管理办法》沪财行〔2014〕7号、《本市调整因公临时出国住宿费开支标准》 财行〔2017〕434号等规定制定本预算
前往美国华盛顿地区著名高校，包括机票和日常其他费用（住宿费260美元+伙食费55美元+公杂费45美元），合计每天每人360美元，约合人民币2520每天，以每人7天为单位计算，约为1.75万元，国际旅费约为1.25万元，每人合计约3万元。具体按不同出访地点及相关标准执行。</t>
  </si>
  <si>
    <t>根据关于印发《上海市市级机关外宾接待经费管理办法》的通知 沪财行〔2014〕24号等规定制定本预算。
补贴每位国外知名院校专家来华的往返机票1.35万元、住宿费500元/天2天，伙食费300元/天*3天、授课费1500元/学时*3学时*2天，共约2.4万，总计2.4万元/人*5人=12万元</t>
  </si>
  <si>
    <t>根据《因公临时出国经费管理办法》沪财行〔2014〕7号、《本市调整因公临时出国住宿费开支标准》 财行〔2017〕434号等规定制定本预算。
包括前往美国华盛顿地区知名高校机票和其他日常费用（住宿费260美元/天+伙食费55美元+公杂费45美元），每人每天360美元日常支出（约2520元人民币），以每人次21天时间计算，2520元×21天+1.25万元（往返机票）约6.4万元/人次。</t>
  </si>
  <si>
    <t>建立健全医学院教育教学督导队伍，聘请教学经验丰富的校内外专家，全年开展多层次全方位的教学督导督查工作，定期教学督导，提交督导报告等；同时围绕学位论文开题，中期考核，资格考试以及预答辩等培养环节，通过常态化督导机制，形成质量评价报告，将培养质量与导师遴选、招生指标等挂钩，形成培养质量与资源配置的联动机制。</t>
    <phoneticPr fontId="6" type="noConversion"/>
  </si>
  <si>
    <t>根据关于印发《上海市市级机关会议费管理办法》的通知  沪财行〔2017〕46号等规定制定本预算。
建立健全医学院督导队伍，开展多层次全方位的督导督查工作，五大学院共聘请60位正高级督导专家，按正高级专家咨询费2000元/次*3次*60人=36万。</t>
    <phoneticPr fontId="6" type="noConversion"/>
  </si>
  <si>
    <t>定期召开全校性教育教学督导情况交流大会，邀请督导专家就督导情况作专题报告，各院系督导情况交流研讨，就改善教学质量达成共识</t>
    <phoneticPr fontId="6" type="noConversion"/>
  </si>
  <si>
    <t>万元/次</t>
    <phoneticPr fontId="6" type="noConversion"/>
  </si>
  <si>
    <t>推进医学网络在线考试系统建设，需要向第三方购买临床各科目试题库约30万道题目，使得在线考试系统能够实际应用到课程教学的考核中，总计14万元（详见附件网络考试开发系统合同）。</t>
    <phoneticPr fontId="6" type="noConversion"/>
  </si>
  <si>
    <t>初期软件设计费用总计10万元，按照规定流程统一采购。</t>
    <phoneticPr fontId="6" type="noConversion"/>
  </si>
  <si>
    <t>万元/主题</t>
  </si>
  <si>
    <t>围绕“医教协同”、“交叉融合”、“人文教育”、“职业素养”、“院校教育”、“核心能力”、“思想政治教育”、“校园文化建设”、“心理健康教育”、“‘双一流’建设”等主题开展项目研究，2019年先设立20个主题，每个主题资助2万*20=40万元。每项课题资助标准参考复旦大学教学研究和改革实践项目，专项用于项目推进中的图书资料费、调研资料、问卷印刷制作费，专家访谈、咨询费、会议费、培训费、报告撰写费等。</t>
    <phoneticPr fontId="6" type="noConversion"/>
  </si>
  <si>
    <t>根据关于印发《上海市市级机关会议费管理办法》的通知  沪财行〔2017〕46号规定制定本预算。
2019年计划每季度围绕特定主题召开1次专题研讨会，每次会议100人，会期1天，费用5万元（邀请8位正高级专家，聚焦某一主题点评，咨询费2000/人天*8人=1.6万元，其中4位外地专家住宿费340元/人*4人=1360元；按三类会议标准餐费、资料费等210元/人*100人=2.1万元，会场租赁1600元/场（含投影）*2场=3200元，围绕主题开展文献检索及资料整理学生劳务费150元/人次/天*40人次=6000元，合计约5万元），举办4场 ，共计20万元。</t>
    <phoneticPr fontId="6" type="noConversion"/>
  </si>
  <si>
    <t>根据关于印发《上海市市级机关培训费管理办法》的通知  沪财行〔2017〕45号等规定制定本预算。
2019年共举办4次专题培训班，每次会议200人，会期1天，费用5万元（会务费150元/人*200人=3万元，聚焦某一主题做主旨报告正高级专家劳务费1000元/人*10人=1万元，成果资料整理及汇编学生劳务费100元/人次/天*100人次=1万元）。</t>
    <phoneticPr fontId="6" type="noConversion"/>
  </si>
  <si>
    <t>总结项目研究成果，出版政策咨询报告和研究成果专著，每项9.6万*2=19.2万元。费用参考既往出版专著，双色印刷，平装，约29.5印张，4面彩色插页，正文用纸为80克纯质纸，印数2000册，总费用15.6万元。本项目资助9.6万元，自筹6万元。</t>
  </si>
  <si>
    <t>　万元/套</t>
  </si>
  <si>
    <t>含高端仿真电子模拟人1套150万（规格型号：212-02033，年机时数600）；高级创伤模拟人1套160万（规格型号：219-02033，年机时数600）；高质量心肺复苏工作站1个78.5万（规格型号：171-0125010，年机时数600）。总价388.5万元，按照规定流程统一采购。（附专家论证意见表、申请评议表、三家询价单）</t>
    <phoneticPr fontId="6" type="noConversion"/>
  </si>
  <si>
    <t>　5</t>
  </si>
  <si>
    <t>经过前期实际测算，制作均费在8万/个，由本项目资助5万/个，其余部分由学院本科教学经费支出，保障5个学院各1个。（附以往采购合同副本一份）</t>
    <phoneticPr fontId="6" type="noConversion"/>
  </si>
  <si>
    <t>根据关于印发《上海市市级机关差旅费管理办法》的通知沪财行〔2014〕9号进行预算。
用于实验教学平台培训的集中培训学习费及差旅，一周时间，共20人。每人培训费5000元，往返交通费1000元，住宿500元*6天，餐饮交通180元*7天，合计1万元/人。根据具体培训地点相关标准执行。　</t>
    <phoneticPr fontId="6" type="noConversion"/>
  </si>
  <si>
    <t>万元/件</t>
  </si>
  <si>
    <t>标本为无偿捐献，费用主要用于加工费。详见附件</t>
    <phoneticPr fontId="6" type="noConversion"/>
  </si>
  <si>
    <t>　万元/批</t>
  </si>
  <si>
    <t>　万元/件</t>
  </si>
  <si>
    <t>　1</t>
  </si>
  <si>
    <t>硬件购买，软件制作（规格型号：BRAMES FAULT，年机时数600）。按照规定流程询价并统一采购。（附专家论证意见表、申请评议表、三家询价单）</t>
  </si>
  <si>
    <t>医学人才培养“三全育人”长效机制建设</t>
  </si>
  <si>
    <t>建立健全“三全育人”长效机制</t>
  </si>
  <si>
    <t>小计</t>
  </si>
  <si>
    <t>合计</t>
  </si>
  <si>
    <t>“医教协同”人才培养模式创新计划</t>
  </si>
  <si>
    <t>“5+3”和“5+3+x”专业学位人才培养质量保障及模式创新项目</t>
  </si>
  <si>
    <t>紧缺专业和医学急需人才培养</t>
  </si>
  <si>
    <t>“新医科”人才培养模式创新计划</t>
  </si>
  <si>
    <t>本硕博一体化课程体系建设</t>
  </si>
  <si>
    <t>高质量生源提升计划</t>
  </si>
  <si>
    <t>医学未来学者培育计划</t>
    <phoneticPr fontId="6" type="noConversion"/>
  </si>
  <si>
    <t xml:space="preserve">创新创业能力提升计划  </t>
  </si>
  <si>
    <t>创新型医师科学家培养计划（临床医学八年制）</t>
    <phoneticPr fontId="6" type="noConversion"/>
  </si>
  <si>
    <t>基础学科未来科学家培养计划</t>
  </si>
  <si>
    <t>公共卫生4+2本硕贯通多语优才计划</t>
  </si>
  <si>
    <t>本研一体化高层次临床药学人才培养模式创新项目</t>
    <phoneticPr fontId="6" type="noConversion"/>
  </si>
  <si>
    <t>“Med-X”学科交叉人才培养模式创新</t>
  </si>
  <si>
    <t>全方位、全进程的质量保障与监督体系建设</t>
  </si>
  <si>
    <t>医科师生教与学能效提升计划</t>
  </si>
  <si>
    <t>导师队伍建设与指导能力提升计划</t>
  </si>
  <si>
    <t>高水平拔尖医学人才培养的质量保障与监督体系建设</t>
  </si>
  <si>
    <t>接轨国际一流水准的多元化研究教学实践平台建设</t>
  </si>
  <si>
    <t>基于健康中国建设的医教研协同政策研究平台建设</t>
  </si>
  <si>
    <t>本科生创新性实验实践平台建设</t>
  </si>
  <si>
    <t xml:space="preserve">复旦医学博物馆建设   </t>
  </si>
  <si>
    <t xml:space="preserve">总计 </t>
  </si>
  <si>
    <t>建设人文医学核心课程系列教材体系，出版9部人文医学核心课程教材，体现复旦特色，在国内起到示范性引领作用</t>
    <phoneticPr fontId="6" type="noConversion"/>
  </si>
  <si>
    <t>人文医学核心课程系列教材体系建设</t>
    <phoneticPr fontId="4" type="noConversion"/>
  </si>
  <si>
    <t>加强人文医学课程师资队伍建设，整合教师队伍，组建一支跨学科的人文医学课程教学团队,促进人文医学与医学专业课程的整合</t>
    <phoneticPr fontId="6" type="noConversion"/>
  </si>
  <si>
    <t>人文医学课程师资专业团队培训</t>
    <phoneticPr fontId="4" type="noConversion"/>
  </si>
  <si>
    <t>开展书院讲堂等活动，邀请国内知名专家做人文医学讲座，提升师生人文素养</t>
    <phoneticPr fontId="6" type="noConversion"/>
  </si>
  <si>
    <t>书院人文大讲堂</t>
    <phoneticPr fontId="4" type="noConversion"/>
  </si>
  <si>
    <t>举办1次人文医学教学培训会，邀请国内知名的人文医学专家，提升人文医学课程思政国内影响力</t>
    <phoneticPr fontId="6" type="noConversion"/>
  </si>
  <si>
    <t>人文医学教学培训会</t>
    <phoneticPr fontId="4" type="noConversion"/>
  </si>
  <si>
    <t>以“人文与医学”的知名院士大课堂为示范，打造9门人文医学精品示范课程，促进研讨式教学改革和考核评价体系改革</t>
    <phoneticPr fontId="6" type="noConversion"/>
  </si>
  <si>
    <t>人文医学示范课程建设</t>
    <phoneticPr fontId="4" type="noConversion"/>
  </si>
  <si>
    <t>建设1个附属医院人文医学实践基地，以加强人文与实践的结合，作为今后人文实践基地的模板</t>
    <phoneticPr fontId="6" type="noConversion"/>
  </si>
  <si>
    <t>人文医学实践基地建设</t>
    <phoneticPr fontId="4" type="noConversion"/>
  </si>
  <si>
    <t>为提升“5+3+x”专业学位博士生的临床研究能力，开展临床研究立项申报，资助优秀临床医学专业学位博士开展高水平的临床研究工作</t>
    <phoneticPr fontId="6" type="noConversion"/>
  </si>
  <si>
    <t>卓越医师临床研究能力提升计划</t>
    <phoneticPr fontId="4" type="noConversion"/>
  </si>
  <si>
    <t>2019年赴重点生源省市高中宣传新增儿科、助产方向紧缺本科专业，拟招收25名临床医学五年制（儿科学方向）、30名护理学（助产方向）本科生</t>
    <phoneticPr fontId="6" type="noConversion"/>
  </si>
  <si>
    <t>新增紧缺本科专业宣讲会</t>
    <phoneticPr fontId="4" type="noConversion"/>
  </si>
  <si>
    <t>MOOCs专业课程建设</t>
    <phoneticPr fontId="4" type="noConversion"/>
  </si>
  <si>
    <t>选拔有志于学医的优秀高中学生，走进儿科医院或其它医院相关科室，一对一跟随医生职业体验一天，以达到增强学医兴趣的目的</t>
    <phoneticPr fontId="6" type="noConversion"/>
  </si>
  <si>
    <t>设立优秀高中生职业体验营</t>
    <phoneticPr fontId="4" type="noConversion"/>
  </si>
  <si>
    <t>紧紧围绕“医疗以人为本”的全科理念，强调以人为中心，以家庭为单位，以社区为基础的人才培养模式，资助全科医学研究生的社区实践基地建设</t>
    <phoneticPr fontId="6" type="noConversion"/>
  </si>
  <si>
    <t>全科医学社区实践基地建设</t>
    <phoneticPr fontId="4" type="noConversion"/>
  </si>
  <si>
    <t>为全科医学研究生搭建交流创新思维、拓宽学术视野、提供合作机遇的学术平台，进一步提升全科医学领域的学术水平，引领学科发展方向</t>
    <phoneticPr fontId="6" type="noConversion"/>
  </si>
  <si>
    <t>全科医学研究生学术论坛</t>
    <phoneticPr fontId="4" type="noConversion"/>
  </si>
  <si>
    <t>为儿科研究生搭建交流创新思维、拓宽学术视野、提供合作机遇的学术平台，进一步提升儿科医学领域的学术水平，引领学科发展方向</t>
    <phoneticPr fontId="6" type="noConversion"/>
  </si>
  <si>
    <t>儿科学研究生学术论坛</t>
    <phoneticPr fontId="4" type="noConversion"/>
  </si>
  <si>
    <t>本硕博一体化课程建设</t>
    <phoneticPr fontId="4" type="noConversion"/>
  </si>
  <si>
    <t>资助5门适用于长学制人才培养的“双基”课程建设（“双基”指的是“基本研究思想”和“基本研究方法”）</t>
    <phoneticPr fontId="6" type="noConversion"/>
  </si>
  <si>
    <t>“双基”课程建设</t>
    <phoneticPr fontId="4" type="noConversion"/>
  </si>
  <si>
    <t>设立“优秀大学生夏令营资助计划”，资助院系面向应届推免生举办夏令营活动，通过举办不同形式的学术讲座、交流研讨等活动，遴选“双一流”高校及国内知名医学院校优秀应届本科生入营交流，提前选拔优秀生源。聘请专家教授在夏令营期间举办专题讲座、主题研讨等，全面考察学生的综合实力与科研能力，能帮助导师挑选真正具备创新精神的优秀学生，同时也为学生提供全方位了解学科导师的契机。</t>
    <phoneticPr fontId="6" type="noConversion"/>
  </si>
  <si>
    <t>优秀大学生夏令营</t>
    <phoneticPr fontId="4" type="noConversion"/>
  </si>
  <si>
    <t>针对已经以推荐免试方式被复旦大学录取的直博生及有志于硕博连读的学术型硕士，资助其在进入研究生学习阶段之前进行科研训练。鼓励学术型推免生提前参与科研创新工作，积极投身富有挑战、创新性强的科研课题。</t>
    <phoneticPr fontId="6" type="noConversion"/>
  </si>
  <si>
    <t>推免生暑期科研训练资助计划</t>
    <phoneticPr fontId="4" type="noConversion"/>
  </si>
  <si>
    <t>“明道科研助飞”计划</t>
    <phoneticPr fontId="4" type="noConversion"/>
  </si>
  <si>
    <t>支持品学兼优的直博生开展自主选题的创新研究工作，引导直博生积极从事对医学发展有重要影响的原创性学术研究，培养研究生独立进行理论研究和实证研究的科研创新能力。遴选前50%的直博生，给予2万元/人的科研启动资助，第二年中期评估通过后追加1万元，连续资助两年。　</t>
    <phoneticPr fontId="6" type="noConversion"/>
  </si>
  <si>
    <t>直博生科研创新立项资助计划</t>
    <phoneticPr fontId="4" type="noConversion"/>
  </si>
  <si>
    <t>鼓励倡导以学生为主体的创新性实验改革和科学研究，激发学生的创新意识，加强医学生创新思维的培养。设立以医学生为主体的跨院系、跨学科、跨专业创新创业实践项目，年度立项目标20项</t>
    <phoneticPr fontId="6" type="noConversion"/>
  </si>
  <si>
    <t>卿枫学者科创项目</t>
    <phoneticPr fontId="4" type="noConversion"/>
  </si>
  <si>
    <t>组织参加国家级大学生医科类科创论坛和国家级学术竞赛，在相应竞赛论坛中获奖，展示医学生在科创及学术创新中的风采</t>
    <phoneticPr fontId="6" type="noConversion"/>
  </si>
  <si>
    <t>全国优秀大学生科创论坛、学术竞赛</t>
    <phoneticPr fontId="4" type="noConversion"/>
  </si>
  <si>
    <t>进一步建设科创项目专业教师及管理团队，搭建集创新研发、创业实践等功能于一体的平台。建设创新实验室校、院两级管理模式，逐步聚集我校医学生创新创业团队，积极推动科研成果转化。</t>
    <phoneticPr fontId="6" type="noConversion"/>
  </si>
  <si>
    <t>优秀科创导师培训计划</t>
    <phoneticPr fontId="4" type="noConversion"/>
  </si>
  <si>
    <t>通过年度创新创业论坛，提供医学生科创交流和成果展示的平台，加强实践创新成果的交流</t>
    <phoneticPr fontId="6" type="noConversion"/>
  </si>
  <si>
    <t>组织科创交流论坛</t>
    <phoneticPr fontId="4" type="noConversion"/>
  </si>
  <si>
    <t>通过临床先导及床旁教学，融合多方力量，建设4-5门特色实践课程，构建贯穿全过程的临床特色实践课程体系，提高临床实践课程教学质量，体现递进式早临床、多临床、反复临床的特色。</t>
    <phoneticPr fontId="6" type="noConversion"/>
  </si>
  <si>
    <t>特色实践课程体系建设</t>
    <phoneticPr fontId="4" type="noConversion"/>
  </si>
  <si>
    <t>紧密依托附属医院，通过加强床旁教学、技能培训、通科实习和专科轮转等实践教学模式的投入，建设完成2个高质量临床教学示范基地。以点带面，推动临床教学基地的全面建设，在高质量的基地中培养学生科学的临床思维及独立工作能力。</t>
    <phoneticPr fontId="6" type="noConversion"/>
  </si>
  <si>
    <t>临床教学示范基地建设</t>
    <phoneticPr fontId="4" type="noConversion"/>
  </si>
  <si>
    <t>设立针对八年制长学制特点的创新研究项目，激发学生的科研兴趣和创新能力，扩大学生科研训练的广度和深度。</t>
    <phoneticPr fontId="6" type="noConversion"/>
  </si>
  <si>
    <t>八年制学生创新研究项目资助</t>
    <phoneticPr fontId="4" type="noConversion"/>
  </si>
  <si>
    <t xml:space="preserve">
与国外知名院校合作，开展教学师资的线上线下培训课程，以提高创新型医师人才培养的师资水平。</t>
    <phoneticPr fontId="6" type="noConversion"/>
  </si>
  <si>
    <t>八年制临床师资培训计划</t>
    <phoneticPr fontId="4" type="noConversion"/>
  </si>
  <si>
    <t>荣誉课程线上微课制作</t>
    <phoneticPr fontId="4" type="noConversion"/>
  </si>
  <si>
    <t>荣誉课程的实验教学相关内容，制作2套内容丰富、功能齐全、运行良好的虚拟课程</t>
    <phoneticPr fontId="6" type="noConversion"/>
  </si>
  <si>
    <t>荣誉课程线上虚拟课程制作</t>
    <phoneticPr fontId="4" type="noConversion"/>
  </si>
  <si>
    <t>开发整合6门荣誉课程理论和实验精华的人工智能</t>
    <phoneticPr fontId="6" type="noConversion"/>
  </si>
  <si>
    <t>人工智能实验机器人（硬件）开发</t>
    <phoneticPr fontId="4" type="noConversion"/>
  </si>
  <si>
    <t>针对上述人工智能真人实验机器人，开发整合6门荣誉课程精华的人工智能实验机器人的功能</t>
    <phoneticPr fontId="6" type="noConversion"/>
  </si>
  <si>
    <t>人工智能实验机器人功能软件的开发</t>
    <phoneticPr fontId="4" type="noConversion"/>
  </si>
  <si>
    <t>除一门荣誉课程为综合教学实验课程外，其余5门荣誉课程每门购买5本国际先进教材</t>
    <phoneticPr fontId="6" type="noConversion"/>
  </si>
  <si>
    <t>国际先进教材购置</t>
    <phoneticPr fontId="4" type="noConversion"/>
  </si>
  <si>
    <t>举办讲座，参与研究生FIST课程的授课</t>
    <phoneticPr fontId="4" type="noConversion"/>
  </si>
  <si>
    <t>邀请国际顶尖大学教授来访交流授课</t>
    <phoneticPr fontId="4" type="noConversion"/>
  </si>
  <si>
    <t>适应于多语优才的培养需求，建设健全多语学习环境的硬件设施</t>
    <phoneticPr fontId="6" type="noConversion"/>
  </si>
  <si>
    <t>多语学习教室建设</t>
    <phoneticPr fontId="4" type="noConversion"/>
  </si>
  <si>
    <t>逐步采购多语教材、外语书目、外语软件、外语音像资料</t>
    <phoneticPr fontId="6" type="noConversion"/>
  </si>
  <si>
    <t>建立“多语学习资源库”</t>
    <phoneticPr fontId="4" type="noConversion"/>
  </si>
  <si>
    <t>选派多语教学师资、管理人员海内外考察学习先进多语教学体系建设和管理经验</t>
    <phoneticPr fontId="6" type="noConversion"/>
  </si>
  <si>
    <t>多语优才计划的教学师资海外考察交流</t>
    <phoneticPr fontId="4" type="noConversion"/>
  </si>
  <si>
    <t>探索培育并建设适用于多语优才培养计划的课程体系及教材建设</t>
    <phoneticPr fontId="6" type="noConversion"/>
  </si>
  <si>
    <t>“公卫+多语”课程培育</t>
    <phoneticPr fontId="4" type="noConversion"/>
  </si>
  <si>
    <t>购置实用、生动、功能丰富的智能化医学综合模拟系统。借鉴美国等发达国家仿真人模拟实训系统，结合我国临床药学实践，首次在国内系统编写、建立“临床药学仿真人案例库”和“临床药学标准化病人案例库”，并将其在临床药学教学和考核中的应用。</t>
    <phoneticPr fontId="6" type="noConversion"/>
  </si>
  <si>
    <t>智能化医学综合模拟系统（含药物治疗模块的仿真人）</t>
    <phoneticPr fontId="4" type="noConversion"/>
  </si>
  <si>
    <t>以培养当前我国急需的应用型、技能型、复合型高层次药学服务型人才为目标，辅以标准化病人，建立交互式临床药学门诊示教室。</t>
    <phoneticPr fontId="6" type="noConversion"/>
  </si>
  <si>
    <t>交互式临床药学门诊示教系统</t>
    <phoneticPr fontId="4" type="noConversion"/>
  </si>
  <si>
    <t>建立医院药房情景化实训系统（模拟药房）</t>
    <phoneticPr fontId="4" type="noConversion"/>
  </si>
  <si>
    <t>建立医院药房情景化实训系统（模拟药房）</t>
    <phoneticPr fontId="6" type="noConversion"/>
  </si>
  <si>
    <t>通过上述四个系统，为学生创造一个模拟实训和临床实践环境，使学生理论和实践相结合，掌握从事临床药学工作所需的基本专业技能</t>
    <phoneticPr fontId="6" type="noConversion"/>
  </si>
  <si>
    <t>建立PIVAS示教系统</t>
    <phoneticPr fontId="4" type="noConversion"/>
  </si>
  <si>
    <t>选派临床药学师资赴国内北京大学等高校学习临床药学实践技能教学的模式和经验</t>
    <phoneticPr fontId="6" type="noConversion"/>
  </si>
  <si>
    <t>临床药学人才培养的教学研讨与交流</t>
    <phoneticPr fontId="4" type="noConversion"/>
  </si>
  <si>
    <t>用于临床药物治疗学、临床药学技能与实践等临床药学课程教学</t>
    <phoneticPr fontId="6" type="noConversion"/>
  </si>
  <si>
    <t>适用于临床药学人才培养的合理用药信息支持系统（软件）</t>
    <phoneticPr fontId="4" type="noConversion"/>
  </si>
  <si>
    <t>学科交叉人才培养的学位项目评审</t>
    <phoneticPr fontId="4" type="noConversion"/>
  </si>
  <si>
    <t>鼓励纳入学科交叉人才培养学位项目的学生，立足多学科交叉，开展原创性的科研探索</t>
    <phoneticPr fontId="6" type="noConversion"/>
  </si>
  <si>
    <t>交叉学科优秀博士生科研资助</t>
    <phoneticPr fontId="4" type="noConversion"/>
  </si>
  <si>
    <t>鼓励新成立的十类临床医学交叉研究机构，针对学位项目培养方案的要求，组织跨学科教学师资，积极申报开展适合学科交叉人才培养的课程建设</t>
    <phoneticPr fontId="6" type="noConversion"/>
  </si>
  <si>
    <t>学科交叉人才培养课程建设</t>
    <phoneticPr fontId="4" type="noConversion"/>
  </si>
  <si>
    <t>学科交叉人才培养模式调研及体制机制研讨交流</t>
    <phoneticPr fontId="6" type="noConversion"/>
  </si>
  <si>
    <t>学科交叉人才培养模式调研及体制机制研讨交流</t>
    <phoneticPr fontId="4" type="noConversion"/>
  </si>
  <si>
    <t>鼓励教师积极开展翻转课堂教学改革,开展在线教育教师研修培训计划和在线教育的标准与成效研究+D80:I83，提高在线教育教学质量，力争建设成国家级在线课程</t>
    <phoneticPr fontId="6" type="noConversion"/>
  </si>
  <si>
    <t>在线课程建设</t>
    <phoneticPr fontId="4" type="noConversion"/>
  </si>
  <si>
    <t>建立健全教师教学能力发展的全员培训机制，加强课程教学团队建设，促进教师教学能力持续提升，使医学师资水平逐步接近国际一流大学水平。采用国际顶尖师资的师资研修项目，选派优秀骨干教师参加国内外研修项目</t>
    <phoneticPr fontId="6" type="noConversion"/>
  </si>
  <si>
    <t>福庆师培计划</t>
    <phoneticPr fontId="4" type="noConversion"/>
  </si>
  <si>
    <t>全年举办10次尚医教学论坛，每次邀请1-2名国内教学领域知名专家做教学能力提升的专题讲座</t>
    <phoneticPr fontId="6" type="noConversion"/>
  </si>
  <si>
    <t>尚医教学论坛</t>
    <phoneticPr fontId="4" type="noConversion"/>
  </si>
  <si>
    <t>国外专家来华讲座</t>
    <phoneticPr fontId="4" type="noConversion"/>
  </si>
  <si>
    <t>举办全国教学论坛</t>
    <phoneticPr fontId="4" type="noConversion"/>
  </si>
  <si>
    <t>正谊导师学校</t>
    <phoneticPr fontId="4" type="noConversion"/>
  </si>
  <si>
    <t>选派有联合培养学生的博士生导师赴国外进行短期交流，强化派出学生在外学习的产出效果</t>
    <phoneticPr fontId="6" type="noConversion"/>
  </si>
  <si>
    <t>联合培养项目学生的导师短期访学</t>
    <phoneticPr fontId="4" type="noConversion"/>
  </si>
  <si>
    <t>学科交叉是当今世界学术主流发展方向之一，导师学校是探索为医科导师搭建学科交叉的学术交流平台，开展多学科共同参与的学术活动，培养导师的学科交叉创新思维，将来为聚焦医学前沿和应用领域的重大问题开展合作研究奠定基础，也可以探索如何整合工科、理科和文科的学术资源，开展合作研究</t>
    <phoneticPr fontId="6" type="noConversion"/>
  </si>
  <si>
    <t>借助上海国际化都市的定位和发展优势，进一步深入探索现有师资和国际领先水平学科的师资开展常态化交流的模式，包括常态化的课堂教学</t>
    <phoneticPr fontId="6" type="noConversion"/>
  </si>
  <si>
    <t>每年邀请若干名国际知名教育学者来华讲座，提升我校教师国际化教育教学水平</t>
    <phoneticPr fontId="6" type="noConversion"/>
  </si>
  <si>
    <r>
      <t>根据关于印发《上海市市级机关差旅费管理办法》的通知沪财行〔2014〕9号进行预算。
教材出版费</t>
    </r>
    <r>
      <rPr>
        <sz val="11"/>
        <color indexed="8"/>
        <rFont val="宋体"/>
        <family val="3"/>
        <charset val="134"/>
      </rPr>
      <t>5万元/本（附出版合同范本）、差旅费0.5万元/本(往返交通2000-3000元/天、住宿500元/天*2天、餐饮交通180元/天*3天、)；审校费0.5万元/本（500元/人次*10人次/本）。</t>
    </r>
    <phoneticPr fontId="6" type="noConversion"/>
  </si>
  <si>
    <t>根据关于印发《上海市市级机关培训费管理办法》的通知  沪财行〔2017〕45号等规定制定本预算。
正教授报告费1000元万/*学时*3学时*5人次，会场费0.3万，打印、复印费0.1万， 海报制作0.2万，照相0.4万/次，差旅费0.5万/人次（往返交通2000-3000元/天、住宿500元/天*2天、餐饮交通180元/天*3天）*5人次，共计5万。受众为教师、管理人员等150人左右。</t>
    <phoneticPr fontId="6" type="noConversion"/>
  </si>
  <si>
    <t>以“人文与医学”的知名的院士大课堂为示范，打造9门人文医学金课，课程思政示范课建设3万/门*9门，用于视屏拍摄等，视频拍摄费2000元/学时（详见询价单），每门课程初期拍摄15学时，需2000*15=3万元，每门课程建设费3万元</t>
    <phoneticPr fontId="6" type="noConversion"/>
  </si>
  <si>
    <t>建设1个附属医院人文医学实践基地，加强人文与实践的结合，作为今后人文实践基地的模板。购买相关教材100元*30本=0.3万元，案例资料编写费0.4，打印复印等0.3万元，医生带教课时费200元*100人次=2万，学生实践活动费0.4万*5次=2万。</t>
    <phoneticPr fontId="6" type="noConversion"/>
  </si>
  <si>
    <r>
      <t>根据关于印发《上海市市级机关差旅费管理办法》的通知 沪财行〔2014〕9号规定进行预算。
参加全国医学专业学位教指委举办的学术年会、全科医学师资培训会等，按每人次</t>
    </r>
    <r>
      <rPr>
        <sz val="11"/>
        <color indexed="8"/>
        <rFont val="宋体"/>
        <family val="3"/>
        <charset val="134"/>
      </rPr>
      <t>5000元计（往返交通2000-3000元，住宿500元/天、餐饮交通180元/天，共约5000元），2人次，共15家医院=15万元。由附属医院统筹安排。</t>
    </r>
  </si>
  <si>
    <r>
      <t>为顺利开展本项目人才培养质量保障及模式创新，为每家附属医院拔付业务费4000元，主要用于召开学生座谈会、项目管理人员或学生加班劳务等。4000元*</t>
    </r>
    <r>
      <rPr>
        <sz val="11"/>
        <color indexed="8"/>
        <rFont val="宋体"/>
        <family val="3"/>
        <charset val="134"/>
      </rPr>
      <t>15家医院，共计6万元。由附属医院统筹安排。</t>
    </r>
    <phoneticPr fontId="6" type="noConversion"/>
  </si>
  <si>
    <r>
      <t>根据关于印发《上海市市级机关差旅费管理办法》的通知 进行预算。
按每人次</t>
    </r>
    <r>
      <rPr>
        <sz val="11"/>
        <color indexed="8"/>
        <rFont val="宋体"/>
        <family val="3"/>
        <charset val="134"/>
      </rPr>
      <t>5000元计（往返交通2000-3000元，住宿500元/天、餐饮交通180元/天，共约5000元），28人次，总计14万元。</t>
    </r>
    <phoneticPr fontId="6" type="noConversion"/>
  </si>
  <si>
    <r>
      <t>在新增儿科学、助产方向专业率先实行</t>
    </r>
    <r>
      <rPr>
        <sz val="11"/>
        <color indexed="8"/>
        <rFont val="宋体"/>
        <family val="3"/>
        <charset val="134"/>
      </rPr>
      <t>MOOCs网络化课程改革，促进学科专业发展</t>
    </r>
    <phoneticPr fontId="6" type="noConversion"/>
  </si>
  <si>
    <r>
      <t>根据关于印发《上海市市级机关培训费管理办法》的通知  沪财行〔2017〕45号等规定制定本预算。
带教劳务费，</t>
    </r>
    <r>
      <rPr>
        <sz val="11"/>
        <rFont val="宋体"/>
        <family val="3"/>
        <charset val="134"/>
      </rPr>
      <t>按正教授1000元/学时*2学时</t>
    </r>
    <r>
      <rPr>
        <sz val="11"/>
        <color indexed="8"/>
        <rFont val="宋体"/>
        <family val="3"/>
        <charset val="134"/>
      </rPr>
      <t>，80人次，总计16万元，由附属医院统筹安排。</t>
    </r>
    <phoneticPr fontId="6" type="noConversion"/>
  </si>
  <si>
    <t>选取优势学科开展本硕博一体化课程建设，2019年先建设10门课程，梳理课程内容，有效区分本科、硕士、博士不同层次的教学内容和教学要求，创新教学模式，引入MOOCs，反转课堂等教学方式</t>
    <phoneticPr fontId="6" type="noConversion"/>
  </si>
  <si>
    <r>
      <t>根据</t>
    </r>
    <r>
      <rPr>
        <sz val="11"/>
        <color indexed="8"/>
        <rFont val="宋体"/>
        <family val="3"/>
        <charset val="134"/>
      </rPr>
      <t>关于印发《上海市市级机关培训费管理办法》的通知  沪财行〔2017〕45号等规定制定本预算。
入围夏令营的的优秀大学生住宿250元/人/天*2天，交通餐食补贴180元/天*3天，学生保险100元/人，拟录取学生的火车往返硬座票实报实销。人均约1200元*900人=108万元。</t>
    </r>
    <phoneticPr fontId="6" type="noConversion"/>
  </si>
  <si>
    <t xml:space="preserve">学校提供校内住宿。本项目主要用于餐食补贴100元/人/天*45天=0.45万/人，共200人。小计0.45万元/人*200人=90万元。
</t>
    <phoneticPr fontId="6" type="noConversion"/>
  </si>
  <si>
    <t>以硕博连读方式攻读博士学位研究生给予科研资助和生活津贴补助，激发学生的科研兴趣和创新能力，保证学术研究的思想稳定性。遴选前30%的优秀硕博连读生参与助研工作。遴选前30%的硕博连读优秀学生，给予1万元/人的科研启动资助，第二年中期评估通过后追加1万元，连续资助两年</t>
    <phoneticPr fontId="6" type="noConversion"/>
  </si>
  <si>
    <r>
      <t>参照学校关于三助岗位设置的管理办法，对前3</t>
    </r>
    <r>
      <rPr>
        <sz val="11"/>
        <color indexed="8"/>
        <rFont val="宋体"/>
        <family val="3"/>
        <charset val="134"/>
      </rPr>
      <t>0%的优秀硕博连读生，按学校博士生助研津贴与硕士生助研津贴的差额给予其助研岗位津贴0.9万元/人/年，以补足其硕士阶段不足的部分。合计</t>
    </r>
    <r>
      <rPr>
        <sz val="11"/>
        <rFont val="宋体"/>
        <family val="3"/>
        <charset val="134"/>
      </rPr>
      <t>0.9万元/人*40人=36万元。</t>
    </r>
    <phoneticPr fontId="6" type="noConversion"/>
  </si>
  <si>
    <r>
      <t>根据关于印发《上海市市级机关差旅费管理办法》的通知 沪财行〔2014〕9</t>
    </r>
    <r>
      <rPr>
        <sz val="11"/>
        <color indexed="8"/>
        <rFont val="宋体"/>
        <family val="3"/>
        <charset val="134"/>
      </rPr>
      <t>号进行预算。
国家级大学生医科类科创论坛一次，资助参加大会发言及展板的学生10人；国家级学术竞赛（药学及公卫各一次全国范围的竞赛，各资助5人）。3-5天，往返交通2000-3000元，住宿250元/天、餐饮交通180元/天，约5000元/人。</t>
    </r>
    <phoneticPr fontId="6" type="noConversion"/>
  </si>
  <si>
    <r>
      <t>根据关于印发《上海市市级机关差旅费管理办法》的通知 沪财行〔2014〕9号进行预算。
选派优秀科创导师参加国内培训，每年派出20人次，按每人次5000元计（往返交通2000-3000</t>
    </r>
    <r>
      <rPr>
        <sz val="11"/>
        <color indexed="8"/>
        <rFont val="宋体"/>
        <family val="3"/>
        <charset val="134"/>
      </rPr>
      <t>元，住宿500元/天、餐饮交通180元/天，共约5000元），共计10万元。　</t>
    </r>
    <phoneticPr fontId="6" type="noConversion"/>
  </si>
  <si>
    <r>
      <t>根据关于印发《上海市市级机关差旅费管理办法》的通知、关于印发《上海市市级机关培训费管理办法》的通知  沪财行〔2017〕4</t>
    </r>
    <r>
      <rPr>
        <sz val="11"/>
        <color indexed="8"/>
        <rFont val="宋体"/>
        <family val="3"/>
        <charset val="134"/>
      </rPr>
      <t>5号等规定制定本预算。
计划用于特色实践课程体系建设所含的业务费1万/门（视频拍摄2000元/学时*5次，含临床技能操作示范教学2次、病史采集体检示范教学3次）、差旅费3-5天（往返交通2000-3000元，住宿500元/天、餐饮交通180元/天）共约5000元/门及校外正高级专家咨询费1000元/人次*5人/门。共计2万元/门课程*5门=10万元（附：视频拍摄询价单三家）</t>
    </r>
    <phoneticPr fontId="6" type="noConversion"/>
  </si>
  <si>
    <r>
      <t>优选</t>
    </r>
    <r>
      <rPr>
        <sz val="11"/>
        <color indexed="8"/>
        <rFont val="宋体"/>
        <family val="3"/>
        <charset val="134"/>
      </rPr>
      <t>热爱教学、学术造诣高、教学能力强、具有国际视野的高级职称教师开设基础医学和医学交叉学科的荣誉课程，计划6门，其中含一门综合性实验课程，相应制作29个微课</t>
    </r>
    <phoneticPr fontId="6" type="noConversion"/>
  </si>
  <si>
    <r>
      <t xml:space="preserve">根据关于印发《上海市市级机关会议费管理办法》的通知 沪财行〔2017〕46号进行预算。
</t>
    </r>
    <r>
      <rPr>
        <sz val="11"/>
        <rFont val="宋体"/>
        <family val="3"/>
        <charset val="134"/>
      </rPr>
      <t>单次会议50人，3天：专家咨询费（正高级）2000元/人天*10人次=20000元，住宿费340元/人晚*2晚*10人=6800元，车辆租赁1000元*2天=2000元，会场租赁1600元（含投影）每场，2天共4场计6400元，伙食130元/人天*50人*2天=13000元，海报制作材料复印等其他80元/人天*50人*2天，约5.5万元。</t>
    </r>
    <phoneticPr fontId="6" type="noConversion"/>
  </si>
  <si>
    <r>
      <t>单个座位改建、添加语言学习设备（耳机、耳麦、录音设备、摄像头、可视设备、电脑配件）设备0.5</t>
    </r>
    <r>
      <rPr>
        <sz val="11"/>
        <color indexed="8"/>
        <rFont val="宋体"/>
        <family val="3"/>
        <charset val="134"/>
      </rPr>
      <t>万/个*30个座位=15万元，按规定流程统一采购。</t>
    </r>
    <phoneticPr fontId="6" type="noConversion"/>
  </si>
  <si>
    <r>
      <t>MEDCX</t>
    </r>
    <r>
      <rPr>
        <sz val="11"/>
        <color indexed="8"/>
        <rFont val="宋体"/>
        <family val="3"/>
        <charset val="134"/>
      </rPr>
      <t>合理用药信息支持系统（软件）2万元/套。该软件系统使用率为5学时/周，每学年16周。
供应商：四川美康医药软件研究开发有限公司
地址： 四川省成都市高新区天府大道北段1480号
电话： 028-85131485
传真： 028-85174760</t>
    </r>
    <phoneticPr fontId="6" type="noConversion"/>
  </si>
  <si>
    <r>
      <t>为顺应新医科发展的新理念、新背景和新领域，对接学校新成立的十类临床医学交叉研究机构在人才培养上的需求，组织遴选若干个学科交叉人才培养的学位</t>
    </r>
    <r>
      <rPr>
        <sz val="11"/>
        <color indexed="8"/>
        <rFont val="宋体"/>
        <family val="3"/>
        <charset val="134"/>
      </rPr>
      <t xml:space="preserve">项目评审 </t>
    </r>
    <phoneticPr fontId="6" type="noConversion"/>
  </si>
  <si>
    <r>
      <t>根据关于印发《上海市市级机关差旅费管理办法》的通知 沪财行〔2014〕9</t>
    </r>
    <r>
      <rPr>
        <sz val="11"/>
        <color indexed="8"/>
        <rFont val="宋体"/>
        <family val="3"/>
        <charset val="134"/>
      </rPr>
      <t>号进行预算。
用于资助教学师资及管理人员前往国内高校调研差旅费3-5天。往返交通约2500元，住宿500元/天、餐饮交通180元/天，共约5000元*20人次=10万元，按实际情况的相关标准执行。</t>
    </r>
    <phoneticPr fontId="6" type="noConversion"/>
  </si>
  <si>
    <r>
      <t xml:space="preserve">根据关于印发《上海市市级机关会议费管理办法》的通知 </t>
    </r>
    <r>
      <rPr>
        <sz val="11"/>
        <color indexed="8"/>
        <rFont val="宋体"/>
        <family val="3"/>
        <charset val="134"/>
      </rPr>
      <t xml:space="preserve"> 沪财行2017 46号规定制定本预算。
组织相关专家交流研讨，30人，一天共2场会议场租1200元（含投影）、伙食费用130元/人天*30人*1天，其他900元，每次会议约6000元。</t>
    </r>
    <phoneticPr fontId="6" type="noConversion"/>
  </si>
  <si>
    <r>
      <t>根据关于印发《上海市市级机关差旅费管理办法》的通知 沪财行〔2014〕9</t>
    </r>
    <r>
      <rPr>
        <sz val="11"/>
        <color indexed="8"/>
        <rFont val="宋体"/>
        <family val="3"/>
        <charset val="134"/>
      </rPr>
      <t>号进行预算。
开展福庆师培计划，每年选派40人次骨干教师，参加国内高层次教学培训，打造高水平教学团队，差旅费（往返交通费1000元、住宿500元*6天、餐饮交通补贴180元*7天）平均每人约0.5万元，总计0.5万元/人次*40人次=20万元。根据培训地点的相关标准执行。</t>
    </r>
    <phoneticPr fontId="6" type="noConversion"/>
  </si>
  <si>
    <r>
      <t>根据关于印发《上海市市级机关培训费管理办法》的通知  沪财行〔2017〕4</t>
    </r>
    <r>
      <rPr>
        <sz val="11"/>
        <color indexed="8"/>
        <rFont val="宋体"/>
        <family val="3"/>
        <charset val="134"/>
      </rPr>
      <t>5号等规定制定本预算。
每次含正教授1000元/学时*4学时、往返交通费2500-3000元，住宿餐费470元*1天及复印宣传费等约0.8万，总计0.8万元/次*10次=8万元</t>
    </r>
    <phoneticPr fontId="6" type="noConversion"/>
  </si>
  <si>
    <r>
      <t>根据关于印发《上海市市级机关培训费管理办法》的通知  沪财行〔2017〕4</t>
    </r>
    <r>
      <rPr>
        <sz val="11"/>
        <color indexed="8"/>
        <rFont val="宋体"/>
        <family val="3"/>
        <charset val="134"/>
      </rPr>
      <t>5号等规定制定本预算。
举办一次全国性教育教学论坛，300人规模，另有校内100人参加，会议材料制作费100*400=4万元，会议通知寄送快递费30*300=9000元，邀请10位外地专家住宿伙食费等500*10=5000元，本地外地共20位正高级授课费1000元/学时*2学时*20=4万元，会议两顿工作餐每顿30元标准400*2*30=2.4万元，400人大型会场租借一天5000元，会议展传海报制作费2000元，参会人员壁报展示50份*200=1万元，会议聘请公司拍摄论坛过程双机位每学时3000*15学时=4.5万元（详见询价单），总计18万元。</t>
    </r>
    <phoneticPr fontId="6" type="noConversion"/>
  </si>
  <si>
    <t>根据关于印发《上海市市级机关培训费管理办法》的通知  沪财行〔2017〕45号等规定制定本预算。
举办2次导师学校：每次邀请院士1名，正高职称专家2名进行交流和指导，与会导师100人。费用包括院士和正高专家的往返机票费用、住宿费、餐费等。（往返机票4000元*3人、住宿500元/*1天*3人、餐费150元/天*2天*3人；院士授课费1500元/学时*2学时，正高级专家1000元/学时*2学时*2人，场地、会场租赁1600元（含投影）每场，1天共2场计3200元，共约2.5万元。）</t>
    <phoneticPr fontId="6" type="noConversion"/>
  </si>
  <si>
    <t>根据外专发[2012]126号中长期出国（境）培训人员费用开支标准的通知等制定本预算。
前往美国华盛顿地区知名高校，费用包括往返机票实报实销（平均一次往返1.3万元计）、按照普通职称平均每人每月1800美元（1.26万元人民币/月）生活补贴，计（1.25万+1.26万/月×6月），人均合计8.8万/人次。</t>
  </si>
  <si>
    <t>根据关于印发《上海市市级机关差旅费管理办法》的通知沪财行〔2014〕9号进行预算。
短期访学约30天，往返机票2500-3000元，住宿费4000-4500元/月；餐饮交通补贴180元/天*30，人均合计约1.25万元/人次。根据实际情况按相关标准执行。</t>
    <phoneticPr fontId="6" type="noConversion"/>
  </si>
  <si>
    <r>
      <t>根据关于印发《上海市市级机关培训费管理办法》的通知  沪财行〔2017〕4</t>
    </r>
    <r>
      <rPr>
        <sz val="11"/>
        <color indexed="8"/>
        <rFont val="宋体"/>
        <family val="3"/>
        <charset val="134"/>
      </rPr>
      <t>5号等规定制定本预算。
正教授2000元*100（邀请同行专家对论文进行评审，550本博士论文，每本博士论文由五位专家评审）。</t>
    </r>
    <phoneticPr fontId="6" type="noConversion"/>
  </si>
  <si>
    <r>
      <t>根据关于印发《上海市市级机关培训费管理办法》的通知  沪财行〔2017〕4</t>
    </r>
    <r>
      <rPr>
        <sz val="11"/>
        <color indexed="8"/>
        <rFont val="宋体"/>
        <family val="3"/>
        <charset val="134"/>
      </rPr>
      <t>5号等规定制定本预算。
副教授1000元*250人次（邀请同行专家对论文进行评审，850本硕士论文，每本硕士论文由三位专家评审）。　</t>
    </r>
    <phoneticPr fontId="6" type="noConversion"/>
  </si>
  <si>
    <r>
      <t>根据关于印发《上海市市级机关会议费管理办法》的通知  沪财行2017 46号制定本预算。
一年召开4次督导交流会议，每次40人。正高级专家咨询费2</t>
    </r>
    <r>
      <rPr>
        <sz val="11"/>
        <color indexed="8"/>
        <rFont val="宋体"/>
        <family val="3"/>
        <charset val="134"/>
      </rPr>
      <t>000元/次*2人，会议场地、伙食等其他费用210元/人天*40人*1天，合计约1.25万元/次。</t>
    </r>
    <phoneticPr fontId="6" type="noConversion"/>
  </si>
  <si>
    <r>
      <t>根据《因公临时出国经费管理办法》沪财行〔2014〕7号、《本市调整因公临时出国住宿费开支标准》 财行〔2017〕434号等规定制定本预算。
该项目由哈佛医学院师资授课，时间跨度9个月，包括2个为期3天上海和美国波士顿的研讨会和7个模块在线学习和网上讨论，每人7.2万元（其中学费6000美元折合人民币约4.2万元。国际差旅费包括机票和日常其他费用（住宿费260美元+伙食费55美元+公杂费45美元），合计每天每人360美元，约合人民币2520每天，以每人7天为单位计算，约为1.75万元，往返机票约为1.25万元，每人合计约3万元）*14，合计100</t>
    </r>
    <r>
      <rPr>
        <sz val="11"/>
        <color indexed="8"/>
        <rFont val="宋体"/>
        <family val="3"/>
        <charset val="134"/>
      </rPr>
      <t>.8万元。</t>
    </r>
    <phoneticPr fontId="6" type="noConversion"/>
  </si>
  <si>
    <r>
      <t>用于标本制作加工费，均为制作加工成本，每批次含切片标本制作0.05万元/个*100个，大体标本0.1万元*50个，</t>
    </r>
    <r>
      <rPr>
        <sz val="11"/>
        <color indexed="8"/>
        <rFont val="宋体"/>
        <family val="3"/>
        <charset val="134"/>
      </rPr>
      <t xml:space="preserve">1万元/批*6批=6万元。 </t>
    </r>
    <phoneticPr fontId="6" type="noConversion"/>
  </si>
  <si>
    <r>
      <t>档案资料查找1万：珍贵档案、书籍资料购买费0.8万，制作费0.2万，计1万。
老校友口述史访谈文字整理3万：学生劳务费100元/人/天*30人*10天=3万。
专题研讨会5万：根据中央和国家机关会议费综合定额标准550元/人*50人=2.75万，正高级</t>
    </r>
    <r>
      <rPr>
        <sz val="11"/>
        <rFont val="宋体"/>
        <family val="3"/>
        <charset val="134"/>
      </rPr>
      <t>专家咨询费0.2万元/人天*10人=2万，其他0.25万，总计5万。
视频制作8万，片长40分钟，拍摄2.5万，后期剪辑3万，配音0.5万，调色0.5万，字幕0.5万，影视包装0.5万，其他费用0.5万，总计8万。
图书出版8万，40元/本*2500本*0.8（折扣率）=8万。
合计25万元。</t>
    </r>
    <phoneticPr fontId="6" type="noConversion"/>
  </si>
  <si>
    <t>遴选5名优秀青年导师前往欧美地区进修6个月，提升导师国际视野、科研创新能力和研究生指导能力</t>
    <phoneticPr fontId="6" type="noConversion"/>
  </si>
  <si>
    <t>青年导师出国访学</t>
    <phoneticPr fontId="4" type="noConversion"/>
  </si>
  <si>
    <t>选派5位青年导师赴国内知名学校研究所为期30天的短期学习，提升导师科研创新能力和研究生指导能力</t>
    <phoneticPr fontId="6" type="noConversion"/>
  </si>
  <si>
    <t>青年导师国内高访</t>
    <phoneticPr fontId="4" type="noConversion"/>
  </si>
  <si>
    <t>院系学位论文质量自我评估，学位论文撰写是研究生培养的关键环节，学位论文质量是研究生培养质量直接体现，强化院系对于学位论文质量的自我监督是强化院系加强研究生教育质量的必要手段</t>
    <phoneticPr fontId="6" type="noConversion"/>
  </si>
  <si>
    <t>博士学位论文二级管理质量保障</t>
    <phoneticPr fontId="4" type="noConversion"/>
  </si>
  <si>
    <t>促使院系、导师和学生重视学位论文质量，调动院系、导师和学生的积极性，增强质量意识，营造良好的质量环境</t>
    <phoneticPr fontId="6" type="noConversion"/>
  </si>
  <si>
    <t>硕士学位论文二级管理质量保障</t>
    <phoneticPr fontId="4" type="noConversion"/>
  </si>
  <si>
    <t>积极推进医学网络在线考试系统建设，向第三方购买临床各科目试题库，使得在线考试系统能够实际应用到课程教学的考核中。</t>
    <phoneticPr fontId="6" type="noConversion"/>
  </si>
  <si>
    <t>医学网络在线考试系统题库建设</t>
    <phoneticPr fontId="4" type="noConversion"/>
  </si>
  <si>
    <t>聘请公司使用云化架构的方式实现软件开发，与学校用户的实际需求对接，最终实现医学综合评价网络信息化。</t>
    <phoneticPr fontId="6" type="noConversion"/>
  </si>
  <si>
    <t>开发医学综合评价校园网络系统</t>
    <phoneticPr fontId="4" type="noConversion"/>
  </si>
  <si>
    <t>面向健康中国建设，围绕医教研重大政策问题开展项目研究：围绕“医教协同”、“交叉融合”、“人文教育”、“职业素养”、“院校教育”、“核心能力”、“思想政治教育”、“校园文化建设”、“心理健康教育”、“‘双一流’建设”等主题</t>
    <phoneticPr fontId="6" type="noConversion"/>
  </si>
  <si>
    <t>开展项目研究</t>
    <phoneticPr fontId="4" type="noConversion"/>
  </si>
  <si>
    <t>围绕医教研项目进展，聚焦项目进展情况和已取得的阶段性成果召开专题研讨会。</t>
    <phoneticPr fontId="6" type="noConversion"/>
  </si>
  <si>
    <t>医教研学术交流</t>
    <phoneticPr fontId="4" type="noConversion"/>
  </si>
  <si>
    <t>面向全国医教研领域人员，就项目取得的阶段性成果，举办“政策研究”培训班，分主题介绍阶段性成果，并作成果推广。</t>
    <phoneticPr fontId="6" type="noConversion"/>
  </si>
  <si>
    <t>全国性医教研培训班</t>
    <phoneticPr fontId="4" type="noConversion"/>
  </si>
  <si>
    <t>政策咨询报告和专著出版</t>
    <phoneticPr fontId="4" type="noConversion"/>
  </si>
  <si>
    <t>总结项目研究成果，出版政策咨询报告和研究成果专著，为医教研相关领域决策的制定及改革推进提供信息支持和理论参考</t>
    <phoneticPr fontId="6" type="noConversion"/>
  </si>
  <si>
    <r>
      <t>与美国哈佛大学医学院建立初步合作，遴选不同学科14名</t>
    </r>
    <r>
      <rPr>
        <sz val="11"/>
        <color indexed="8"/>
        <rFont val="宋体"/>
        <family val="3"/>
        <charset val="134"/>
      </rPr>
      <t>优秀教师和医学教育管理人员参加复旦-哈佛医学教育师资培训计划（Training-to-Teachers），提升教学能力和教学素养</t>
    </r>
    <phoneticPr fontId="6" type="noConversion"/>
  </si>
  <si>
    <t>复旦-哈佛医学教育培训项目</t>
    <phoneticPr fontId="4" type="noConversion"/>
  </si>
  <si>
    <t>通过整合和新建实验中心和临床技能中心以及部分实验设备的更新等措施，完成空间布局调整和实验设备的提升。19年度新迁建临床技能中心投入使用，拟增加实践教学模拟设备3套，在学校本科教学实验室建设的总体规划布局下，以期建成符合我国医疗人才培养需求、通过国际认证、在国内具有示范和引领作用的一流教学实验中心和临床技能中心</t>
    <phoneticPr fontId="6" type="noConversion"/>
  </si>
  <si>
    <t>实验实践教学平台设备提升</t>
    <phoneticPr fontId="4" type="noConversion"/>
  </si>
  <si>
    <t>打破实验教学内容的学科限制，形成基于器官、系统、疾病的系统化虚拟实验教学体系，采用虚拟仿真技术、结合模拟人、标准化病人等教学手段，为医学生提供一个可以将书本的理论知识转换为感性的、与实际密切结合的、有充分技能模拟操作的学习环境。　</t>
    <phoneticPr fontId="6" type="noConversion"/>
  </si>
  <si>
    <t>虚拟仿真实验教学项目</t>
    <phoneticPr fontId="4" type="noConversion"/>
  </si>
  <si>
    <t>完成20名实验教学人员能力提升培训。</t>
    <phoneticPr fontId="6" type="noConversion"/>
  </si>
  <si>
    <t>实验教学人员能力提升培训</t>
    <phoneticPr fontId="4" type="noConversion"/>
  </si>
  <si>
    <t>购置一批临床应用解剖标本，继续保持人体科学馆的良性运转和科普教育作用，增加观众对临床应用解剖的理解和互动体验。</t>
    <phoneticPr fontId="4" type="noConversion"/>
  </si>
  <si>
    <t>人体科学馆临床应用解剖标本</t>
    <phoneticPr fontId="4" type="noConversion"/>
  </si>
  <si>
    <t>购置两件局部解剖区域的塑化标本，保持人体科学馆的良性运转、科普教育功能，拓宽医学专业课堂外继续教育功能，增加观众和医学生对人体器官间毗邻位置关系的了解。</t>
    <phoneticPr fontId="4" type="noConversion"/>
  </si>
  <si>
    <t>人体科学馆塑化人体标本</t>
    <phoneticPr fontId="4" type="noConversion"/>
  </si>
  <si>
    <t>继续保持病理标本博物馆的良性运转和功能拓展。陈列标本扩增，利用增加地下存储空间，实现展区建设可持续发展。</t>
    <phoneticPr fontId="6" type="noConversion"/>
  </si>
  <si>
    <t>病理博物馆标本扩增</t>
    <phoneticPr fontId="4" type="noConversion"/>
  </si>
  <si>
    <t>通过1：1还原实体解剖结构，做到每一个器官组织不仅内部结构可看，任意断面数据可实时生成，同时高清还原每一个器官组织的外表形态，从内到外的高精度呈现，达到了实际解剖的实训效果，相比传统教学资源它更加直观，更易理解，同时还可以无限次的用作培训讲解，节约了宝贵的实训材料。</t>
    <phoneticPr fontId="6" type="noConversion"/>
  </si>
  <si>
    <t>VR人体构造与解剖手术系统</t>
    <phoneticPr fontId="4" type="noConversion"/>
  </si>
  <si>
    <t>上海医学院具有九十余年光辉历史，即使在两度西迁办学的艰苦时期，上医仍深深扎根在上海！我们要用好历史这本教科书，通过查找史料、校友访谈、专家研讨、集结成书、拍摄视频等方式，系统梳理和全面总结上海医学院抗战时期内迁办学和50年代西迁创建重庆医学院的光荣历史，将上医在重庆歌乐山的办学旧址建设成为爱国荣校教育基地，纪念爱国奋斗的医学前辈支持西部建设的伟大壮举。这既是培养新时代医学生的生动教材，也是沪渝两地值得弘扬的共同的精神财富。</t>
    <phoneticPr fontId="6" type="noConversion"/>
  </si>
  <si>
    <t>上海医学院西迁办学历史梳理</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</si>
</sst>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等线"/>
      <family val="2"/>
      <charset val="134"/>
      <scheme val="minor"/>
    </font>
    <font>
      <sz val="11"/>
      <color theme="1"/>
      <name val="等线"/>
      <family val="2"/>
      <charset val="134"/>
      <scheme val="minor"/>
    </font>
    <font>
      <sz val="11"/>
      <color theme="1"/>
      <name val="等线"/>
      <family val="3"/>
      <charset val="134"/>
      <scheme val="minor"/>
    </font>
    <font>
      <sz val="11"/>
      <color theme="1"/>
      <name val="宋体"/>
      <family val="3"/>
      <charset val="134"/>
    </font>
    <font>
      <sz val="9"/>
      <name val="等线"/>
      <family val="2"/>
      <charset val="134"/>
      <scheme val="minor"/>
    </font>
    <font>
      <sz val="11"/>
      <name val="宋体"/>
      <family val="3"/>
      <charset val="134"/>
    </font>
    <font>
      <sz val="9"/>
      <name val="宋体"/>
      <family val="3"/>
      <charset val="134"/>
    </font>
    <font>
      <b/>
      <sz val="11"/>
      <color theme="1"/>
      <name val="宋体"/>
      <family val="3"/>
      <charset val="134"/>
    </font>
    <font>
      <b/>
      <sz val="11"/>
      <color indexed="8"/>
      <name val="宋体"/>
      <family val="3"/>
      <charset val="134"/>
    </font>
    <font>
      <sz val="11"/>
      <color indexed="8"/>
      <name val="宋体"/>
      <family val="3"/>
      <charset val="134"/>
    </font>
    <font>
      <b/>
      <sz val="11"/>
      <color rgb="FF00B0F0"/>
      <name val="宋体"/>
      <family val="3"/>
      <charset val="134"/>
    </font>
    <font>
      <sz val="11"/>
      <color rgb="FF000000"/>
      <name val="宋体"/>
      <family val="3"/>
      <charset val="134"/>
    </font>
    <font>
      <b/>
      <sz val="11"/>
      <name val="宋体"/>
      <family val="3"/>
      <charset val="134"/>
    </font>
    <font>
      <sz val="11"/>
      <color theme="1"/>
      <name val="仿宋_GB2312"/>
      <charset val="134"/>
    </font>
    <font>
      <sz val="11"/>
      <name val="等线"/>
      <family val="3"/>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2" fillId="0" borderId="0">
      <alignment vertical="center"/>
    </xf>
  </cellStyleXfs>
  <cellXfs count="81">
    <xf numFmtId="0" fontId="0" fillId="0" borderId="0" xfId="0">
      <alignment vertical="center"/>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1" applyFont="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applyNumberFormat="1" applyFont="1" applyFill="1" applyBorder="1" applyAlignment="1">
      <alignment horizontal="center" vertical="center" wrapText="1"/>
    </xf>
    <xf numFmtId="0" fontId="1" fillId="0" borderId="0" xfId="0" applyFont="1">
      <alignment vertical="center"/>
    </xf>
    <xf numFmtId="0" fontId="8" fillId="0" borderId="1" xfId="0" applyFont="1" applyBorder="1">
      <alignment vertical="center"/>
    </xf>
    <xf numFmtId="0" fontId="9" fillId="0" borderId="1" xfId="0" applyFont="1" applyBorder="1" applyAlignment="1">
      <alignment horizontal="center" vertical="center"/>
    </xf>
    <xf numFmtId="0" fontId="9" fillId="2" borderId="1" xfId="0" applyFont="1" applyFill="1" applyBorder="1" applyAlignment="1">
      <alignment horizontal="center" vertical="center"/>
    </xf>
    <xf numFmtId="0" fontId="8" fillId="0" borderId="1" xfId="0" applyFont="1" applyBorder="1" applyAlignment="1">
      <alignment horizontal="center" vertical="center"/>
    </xf>
    <xf numFmtId="0" fontId="0" fillId="0" borderId="1" xfId="0" applyFont="1" applyBorder="1">
      <alignment vertical="center"/>
    </xf>
    <xf numFmtId="0" fontId="0" fillId="0" borderId="1" xfId="0" applyFont="1" applyBorder="1" applyAlignment="1">
      <alignment vertical="center" wrapText="1"/>
    </xf>
    <xf numFmtId="0" fontId="3" fillId="0" borderId="1" xfId="0" applyFont="1" applyBorder="1" applyAlignment="1">
      <alignment vertical="center" wrapText="1"/>
    </xf>
    <xf numFmtId="0" fontId="0" fillId="0" borderId="1" xfId="0" applyFont="1" applyBorder="1" applyAlignment="1">
      <alignment horizontal="center" vertical="center"/>
    </xf>
    <xf numFmtId="0" fontId="3" fillId="2" borderId="1" xfId="0" applyFont="1" applyFill="1" applyBorder="1" applyAlignment="1">
      <alignment vertical="center" wrapText="1"/>
    </xf>
    <xf numFmtId="0" fontId="5" fillId="0" borderId="1" xfId="0" applyFont="1" applyBorder="1" applyAlignment="1">
      <alignment vertical="center" wrapText="1"/>
    </xf>
    <xf numFmtId="0" fontId="5" fillId="2" borderId="1" xfId="0" applyFont="1" applyFill="1" applyBorder="1" applyAlignment="1">
      <alignment vertical="center" wrapText="1"/>
    </xf>
    <xf numFmtId="0" fontId="9" fillId="0" borderId="1" xfId="0" applyFont="1" applyBorder="1" applyAlignment="1">
      <alignment vertical="center"/>
    </xf>
    <xf numFmtId="0" fontId="9" fillId="0" borderId="1" xfId="0" applyFont="1" applyBorder="1" applyAlignment="1">
      <alignment vertical="center" wrapText="1"/>
    </xf>
    <xf numFmtId="0" fontId="8" fillId="0" borderId="1" xfId="0" applyFont="1" applyBorder="1" applyAlignment="1">
      <alignment vertical="center" wrapText="1"/>
    </xf>
    <xf numFmtId="0" fontId="8" fillId="0" borderId="1" xfId="0" applyFont="1" applyBorder="1" applyAlignment="1">
      <alignment vertical="center"/>
    </xf>
    <xf numFmtId="0" fontId="10" fillId="0" borderId="1" xfId="0" applyFont="1" applyBorder="1" applyAlignment="1">
      <alignment horizontal="center" vertical="center"/>
    </xf>
    <xf numFmtId="0" fontId="11" fillId="0" borderId="1" xfId="0" applyFont="1" applyBorder="1" applyAlignment="1">
      <alignment vertical="center" wrapText="1"/>
    </xf>
    <xf numFmtId="0" fontId="2" fillId="2" borderId="1" xfId="0" applyFont="1" applyFill="1" applyBorder="1" applyAlignment="1">
      <alignment horizontal="center" vertical="center" wrapText="1"/>
    </xf>
    <xf numFmtId="0" fontId="11" fillId="2" borderId="1" xfId="0" applyFont="1" applyFill="1" applyBorder="1" applyAlignment="1">
      <alignment vertical="center" wrapText="1"/>
    </xf>
    <xf numFmtId="0" fontId="11"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Border="1" applyAlignment="1">
      <alignment horizontal="center" vertical="center"/>
    </xf>
    <xf numFmtId="0" fontId="7" fillId="0" borderId="1" xfId="0" applyFont="1" applyBorder="1" applyAlignment="1">
      <alignment horizontal="center" vertical="center"/>
    </xf>
    <xf numFmtId="0" fontId="3" fillId="0" borderId="1" xfId="0" applyFont="1" applyBorder="1" applyAlignment="1">
      <alignment vertical="center"/>
    </xf>
    <xf numFmtId="0" fontId="12" fillId="0" borderId="1" xfId="0" applyFont="1" applyBorder="1" applyAlignment="1">
      <alignment horizontal="center" vertical="center"/>
    </xf>
    <xf numFmtId="0" fontId="5"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0" fontId="12"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1" xfId="0" applyFont="1" applyBorder="1" applyAlignment="1">
      <alignment horizontal="left" vertical="center" wrapText="1"/>
    </xf>
    <xf numFmtId="0" fontId="5" fillId="0" borderId="1" xfId="0" applyFont="1" applyBorder="1" applyAlignment="1">
      <alignment horizontal="justify" vertical="center" wrapText="1"/>
    </xf>
    <xf numFmtId="0" fontId="5" fillId="0" borderId="1" xfId="0" applyFont="1" applyBorder="1" applyAlignment="1">
      <alignment horizontal="left" vertical="center" wrapText="1"/>
    </xf>
    <xf numFmtId="0" fontId="7"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3" fillId="2" borderId="1" xfId="0" applyFont="1" applyFill="1" applyBorder="1" applyAlignment="1">
      <alignment horizontal="center" vertical="center"/>
    </xf>
    <xf numFmtId="0" fontId="5" fillId="0" borderId="1" xfId="0" applyFont="1" applyFill="1" applyBorder="1" applyAlignment="1">
      <alignment vertical="center" wrapText="1"/>
    </xf>
    <xf numFmtId="0" fontId="5"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3" fillId="2" borderId="1" xfId="0" applyFont="1" applyFill="1" applyBorder="1" applyAlignment="1">
      <alignment horizontal="left" vertical="center" wrapText="1"/>
    </xf>
    <xf numFmtId="0" fontId="14" fillId="0" borderId="1" xfId="0" applyFont="1" applyBorder="1" applyAlignment="1">
      <alignment vertical="center" wrapText="1"/>
    </xf>
    <xf numFmtId="0" fontId="0" fillId="0" borderId="4" xfId="0" applyFont="1" applyBorder="1">
      <alignment vertical="center"/>
    </xf>
    <xf numFmtId="0" fontId="12" fillId="2" borderId="1" xfId="0" applyFont="1" applyFill="1" applyBorder="1" applyAlignment="1">
      <alignment horizontal="center" vertical="center"/>
    </xf>
    <xf numFmtId="0" fontId="0" fillId="0" borderId="0" xfId="0" applyFont="1">
      <alignment vertical="center"/>
    </xf>
    <xf numFmtId="0" fontId="8" fillId="0" borderId="1" xfId="0" applyFont="1" applyBorder="1" applyAlignment="1">
      <alignment horizontal="center"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xf>
    <xf numFmtId="0" fontId="12"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49" fontId="8" fillId="0" borderId="1" xfId="0" applyNumberFormat="1" applyFont="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11" fillId="0" borderId="1" xfId="0" applyFont="1" applyBorder="1" applyAlignment="1">
      <alignment horizontal="left" vertical="center" wrapText="1"/>
    </xf>
    <xf numFmtId="0" fontId="5" fillId="2" borderId="1" xfId="0" applyFont="1" applyFill="1" applyBorder="1" applyAlignment="1">
      <alignment vertical="center" wrapText="1"/>
    </xf>
    <xf numFmtId="0" fontId="2" fillId="0" borderId="1" xfId="0" applyFont="1" applyBorder="1" applyAlignment="1">
      <alignment horizontal="left" vertical="center" wrapText="1"/>
    </xf>
    <xf numFmtId="0" fontId="5" fillId="0" borderId="1" xfId="1" applyFont="1" applyFill="1" applyBorder="1" applyAlignment="1">
      <alignment horizontal="center" vertical="center" wrapText="1"/>
    </xf>
    <xf numFmtId="0" fontId="3" fillId="0" borderId="1" xfId="1" applyFont="1" applyBorder="1" applyAlignment="1">
      <alignment horizontal="center" vertical="center" wrapText="1"/>
    </xf>
    <xf numFmtId="0" fontId="5" fillId="0" borderId="1" xfId="1" applyNumberFormat="1" applyFont="1" applyFill="1" applyBorder="1" applyAlignment="1">
      <alignment horizontal="center" vertical="center" wrapText="1"/>
    </xf>
    <xf numFmtId="0" fontId="3" fillId="0" borderId="1" xfId="0" applyNumberFormat="1" applyFont="1" applyBorder="1" applyAlignment="1">
      <alignment horizontal="center" vertical="center" wrapText="1"/>
    </xf>
  </cellXfs>
  <cellStyles count="2">
    <cellStyle name="常规" xfId="0" builtinId="0"/>
    <cellStyle name="常规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3"/>
  <sheetViews>
    <sheetView tabSelected="1" zoomScale="70" zoomScaleNormal="70" workbookViewId="0">
      <pane ySplit="2" topLeftCell="A108" activePane="bottomLeft" state="frozen"/>
      <selection activeCell="G1" sqref="G1"/>
      <selection pane="bottomLeft" activeCell="K110" sqref="K110"/>
    </sheetView>
  </sheetViews>
  <sheetFormatPr defaultColWidth="9.125" defaultRowHeight="13.5"/>
  <cols>
    <col min="1" max="4" width="9.125" style="6"/>
    <col min="5" max="5" width="29.125" style="6" customWidth="1"/>
    <col min="6" max="10" width="9.125" style="6"/>
    <col min="11" max="11" width="44.375" style="6" customWidth="1"/>
    <col min="12" max="16384" width="9.125" style="6"/>
  </cols>
  <sheetData>
    <row r="1" spans="1:11" s="3" customFormat="1" ht="13.5" customHeight="1">
      <c r="A1" s="78" t="s">
        <v>0</v>
      </c>
      <c r="B1" s="77" t="s">
        <v>1</v>
      </c>
      <c r="C1" s="62" t="s">
        <v>2</v>
      </c>
      <c r="D1" s="77" t="s">
        <v>3</v>
      </c>
      <c r="E1" s="77"/>
      <c r="F1" s="69"/>
      <c r="G1" s="69"/>
      <c r="H1" s="69"/>
      <c r="I1" s="69"/>
      <c r="J1" s="79" t="s">
        <v>4</v>
      </c>
      <c r="K1" s="77" t="s">
        <v>5</v>
      </c>
    </row>
    <row r="2" spans="1:11" s="3" customFormat="1" ht="13.5" customHeight="1">
      <c r="A2" s="69"/>
      <c r="B2" s="69"/>
      <c r="C2" s="69"/>
      <c r="D2" s="4" t="s">
        <v>6</v>
      </c>
      <c r="E2" s="4" t="s">
        <v>7</v>
      </c>
      <c r="F2" s="4" t="s">
        <v>8</v>
      </c>
      <c r="G2" s="5" t="s">
        <v>9</v>
      </c>
      <c r="H2" s="5" t="s">
        <v>10</v>
      </c>
      <c r="I2" s="5" t="s">
        <v>11</v>
      </c>
      <c r="J2" s="80"/>
      <c r="K2" s="69"/>
    </row>
    <row r="3" spans="1:11" ht="81">
      <c r="A3" s="58">
        <v>1</v>
      </c>
      <c r="B3" s="61" t="s">
        <v>116</v>
      </c>
      <c r="C3" s="69" t="s">
        <v>117</v>
      </c>
      <c r="D3" s="12" t="s">
        <v>143</v>
      </c>
      <c r="E3" s="13" t="s">
        <v>142</v>
      </c>
      <c r="F3" s="2" t="s">
        <v>12</v>
      </c>
      <c r="G3" s="2">
        <v>6</v>
      </c>
      <c r="H3" s="2">
        <v>9</v>
      </c>
      <c r="I3" s="2">
        <f>MMULT(G3,H3)</f>
        <v>54</v>
      </c>
      <c r="J3" s="14">
        <f>I3</f>
        <v>54</v>
      </c>
      <c r="K3" s="13" t="s">
        <v>245</v>
      </c>
    </row>
    <row r="4" spans="1:11" ht="135">
      <c r="A4" s="58"/>
      <c r="B4" s="61"/>
      <c r="C4" s="69"/>
      <c r="D4" s="12" t="s">
        <v>145</v>
      </c>
      <c r="E4" s="13" t="s">
        <v>144</v>
      </c>
      <c r="F4" s="2" t="s">
        <v>13</v>
      </c>
      <c r="G4" s="2">
        <v>3</v>
      </c>
      <c r="H4" s="2">
        <v>10</v>
      </c>
      <c r="I4" s="2">
        <f>MMULT(G4,H4)</f>
        <v>30</v>
      </c>
      <c r="J4" s="14">
        <f t="shared" ref="J4:J67" si="0">I4</f>
        <v>30</v>
      </c>
      <c r="K4" s="15" t="s">
        <v>14</v>
      </c>
    </row>
    <row r="5" spans="1:11" ht="67.5">
      <c r="A5" s="58"/>
      <c r="B5" s="61"/>
      <c r="C5" s="69"/>
      <c r="D5" s="12" t="s">
        <v>147</v>
      </c>
      <c r="E5" s="16" t="s">
        <v>146</v>
      </c>
      <c r="F5" s="2" t="s">
        <v>15</v>
      </c>
      <c r="G5" s="2">
        <v>1</v>
      </c>
      <c r="H5" s="2">
        <v>3</v>
      </c>
      <c r="I5" s="2">
        <v>3</v>
      </c>
      <c r="J5" s="14">
        <f t="shared" si="0"/>
        <v>3</v>
      </c>
      <c r="K5" s="17" t="s">
        <v>16</v>
      </c>
    </row>
    <row r="6" spans="1:11" ht="108">
      <c r="A6" s="58"/>
      <c r="B6" s="61"/>
      <c r="C6" s="69"/>
      <c r="D6" s="12" t="s">
        <v>149</v>
      </c>
      <c r="E6" s="13" t="s">
        <v>148</v>
      </c>
      <c r="F6" s="2" t="s">
        <v>17</v>
      </c>
      <c r="G6" s="2">
        <v>5</v>
      </c>
      <c r="H6" s="2">
        <v>1</v>
      </c>
      <c r="I6" s="2">
        <f>G6*H6</f>
        <v>5</v>
      </c>
      <c r="J6" s="14">
        <f t="shared" si="0"/>
        <v>5</v>
      </c>
      <c r="K6" s="17" t="s">
        <v>246</v>
      </c>
    </row>
    <row r="7" spans="1:11" ht="67.5">
      <c r="A7" s="58"/>
      <c r="B7" s="61"/>
      <c r="C7" s="69"/>
      <c r="D7" s="12" t="s">
        <v>151</v>
      </c>
      <c r="E7" s="13" t="s">
        <v>150</v>
      </c>
      <c r="F7" s="13" t="s">
        <v>18</v>
      </c>
      <c r="G7" s="13">
        <v>3</v>
      </c>
      <c r="H7" s="13">
        <v>9</v>
      </c>
      <c r="I7" s="13">
        <f>MMULT(G7,H7)</f>
        <v>27</v>
      </c>
      <c r="J7" s="14">
        <f t="shared" si="0"/>
        <v>27</v>
      </c>
      <c r="K7" s="16" t="s">
        <v>247</v>
      </c>
    </row>
    <row r="8" spans="1:11" ht="67.5">
      <c r="A8" s="58"/>
      <c r="B8" s="61"/>
      <c r="C8" s="70"/>
      <c r="D8" s="12" t="s">
        <v>153</v>
      </c>
      <c r="E8" s="13" t="s">
        <v>152</v>
      </c>
      <c r="F8" s="2" t="s">
        <v>19</v>
      </c>
      <c r="G8" s="2">
        <v>5</v>
      </c>
      <c r="H8" s="2">
        <v>1</v>
      </c>
      <c r="I8" s="2">
        <f>MMULT(G8,H8)</f>
        <v>5</v>
      </c>
      <c r="J8" s="14">
        <f t="shared" si="0"/>
        <v>5</v>
      </c>
      <c r="K8" s="16" t="s">
        <v>248</v>
      </c>
    </row>
    <row r="9" spans="1:11">
      <c r="A9" s="18"/>
      <c r="B9" s="19"/>
      <c r="C9" s="10" t="s">
        <v>118</v>
      </c>
      <c r="D9" s="12"/>
      <c r="E9" s="20"/>
      <c r="F9" s="10"/>
      <c r="G9" s="10"/>
      <c r="H9" s="10"/>
      <c r="I9" s="10">
        <f>SUM(I3:I8)</f>
        <v>124</v>
      </c>
      <c r="J9" s="14"/>
      <c r="K9" s="21"/>
    </row>
    <row r="10" spans="1:11">
      <c r="A10" s="58" t="s">
        <v>119</v>
      </c>
      <c r="B10" s="58"/>
      <c r="C10" s="58"/>
      <c r="D10" s="12"/>
      <c r="E10" s="20"/>
      <c r="F10" s="10"/>
      <c r="G10" s="10"/>
      <c r="H10" s="10"/>
      <c r="I10" s="22">
        <v>124</v>
      </c>
      <c r="J10" s="14"/>
      <c r="K10" s="21"/>
    </row>
    <row r="11" spans="1:11" ht="142.5" customHeight="1">
      <c r="A11" s="58">
        <v>2</v>
      </c>
      <c r="B11" s="71" t="s">
        <v>120</v>
      </c>
      <c r="C11" s="72" t="s">
        <v>121</v>
      </c>
      <c r="D11" s="12"/>
      <c r="E11" s="23" t="s">
        <v>20</v>
      </c>
      <c r="F11" s="2" t="s">
        <v>18</v>
      </c>
      <c r="G11" s="24">
        <v>5</v>
      </c>
      <c r="H11" s="24">
        <v>5</v>
      </c>
      <c r="I11" s="24">
        <f t="shared" ref="I11:I16" si="1">G11*H11</f>
        <v>25</v>
      </c>
      <c r="J11" s="14">
        <f t="shared" si="0"/>
        <v>25</v>
      </c>
      <c r="K11" s="25" t="s">
        <v>21</v>
      </c>
    </row>
    <row r="12" spans="1:11" ht="67.5">
      <c r="A12" s="58"/>
      <c r="B12" s="71"/>
      <c r="C12" s="72"/>
      <c r="D12" s="12" t="s">
        <v>155</v>
      </c>
      <c r="E12" s="23" t="s">
        <v>154</v>
      </c>
      <c r="F12" s="2" t="s">
        <v>22</v>
      </c>
      <c r="G12" s="24">
        <v>2</v>
      </c>
      <c r="H12" s="24">
        <v>25</v>
      </c>
      <c r="I12" s="24">
        <f t="shared" si="1"/>
        <v>50</v>
      </c>
      <c r="J12" s="14">
        <f t="shared" si="0"/>
        <v>50</v>
      </c>
      <c r="K12" s="17" t="s">
        <v>23</v>
      </c>
    </row>
    <row r="13" spans="1:11" ht="67.5">
      <c r="A13" s="58"/>
      <c r="B13" s="71"/>
      <c r="C13" s="72"/>
      <c r="D13" s="12"/>
      <c r="E13" s="16" t="s">
        <v>24</v>
      </c>
      <c r="F13" s="2" t="s">
        <v>22</v>
      </c>
      <c r="G13" s="26">
        <v>0.3</v>
      </c>
      <c r="H13" s="26">
        <v>300</v>
      </c>
      <c r="I13" s="24">
        <f t="shared" si="1"/>
        <v>90</v>
      </c>
      <c r="J13" s="14">
        <f t="shared" si="0"/>
        <v>90</v>
      </c>
      <c r="K13" s="23" t="s">
        <v>25</v>
      </c>
    </row>
    <row r="14" spans="1:11" ht="67.5">
      <c r="A14" s="58"/>
      <c r="B14" s="71"/>
      <c r="C14" s="72"/>
      <c r="D14" s="12"/>
      <c r="E14" s="23" t="s">
        <v>26</v>
      </c>
      <c r="F14" s="26" t="s">
        <v>27</v>
      </c>
      <c r="G14" s="26">
        <v>2</v>
      </c>
      <c r="H14" s="26">
        <v>15</v>
      </c>
      <c r="I14" s="24">
        <f t="shared" si="1"/>
        <v>30</v>
      </c>
      <c r="J14" s="14">
        <f t="shared" si="0"/>
        <v>30</v>
      </c>
      <c r="K14" s="25" t="s">
        <v>28</v>
      </c>
    </row>
    <row r="15" spans="1:11" ht="94.5">
      <c r="A15" s="58"/>
      <c r="B15" s="71"/>
      <c r="C15" s="72"/>
      <c r="D15" s="12"/>
      <c r="E15" s="74" t="s">
        <v>29</v>
      </c>
      <c r="F15" s="26" t="s">
        <v>30</v>
      </c>
      <c r="G15" s="26">
        <v>0.5</v>
      </c>
      <c r="H15" s="26">
        <v>30</v>
      </c>
      <c r="I15" s="24">
        <f t="shared" si="1"/>
        <v>15</v>
      </c>
      <c r="J15" s="14">
        <f t="shared" si="0"/>
        <v>15</v>
      </c>
      <c r="K15" s="25" t="s">
        <v>249</v>
      </c>
    </row>
    <row r="16" spans="1:11" ht="54">
      <c r="A16" s="58"/>
      <c r="B16" s="71"/>
      <c r="C16" s="73"/>
      <c r="D16" s="12"/>
      <c r="E16" s="74"/>
      <c r="F16" s="26" t="s">
        <v>27</v>
      </c>
      <c r="G16" s="27">
        <v>0.4</v>
      </c>
      <c r="H16" s="27">
        <v>15</v>
      </c>
      <c r="I16" s="28">
        <f t="shared" si="1"/>
        <v>6</v>
      </c>
      <c r="J16" s="14">
        <f t="shared" si="0"/>
        <v>6</v>
      </c>
      <c r="K16" s="29" t="s">
        <v>250</v>
      </c>
    </row>
    <row r="17" spans="1:11">
      <c r="A17" s="58"/>
      <c r="B17" s="71"/>
      <c r="C17" s="10" t="s">
        <v>118</v>
      </c>
      <c r="D17" s="12"/>
      <c r="E17" s="13"/>
      <c r="F17" s="30"/>
      <c r="G17" s="30"/>
      <c r="H17" s="30"/>
      <c r="I17" s="31">
        <f>SUM(I11:I16)</f>
        <v>216</v>
      </c>
      <c r="J17" s="14"/>
      <c r="K17" s="32"/>
    </row>
    <row r="18" spans="1:11" ht="67.5">
      <c r="A18" s="58"/>
      <c r="B18" s="71"/>
      <c r="C18" s="61" t="s">
        <v>122</v>
      </c>
      <c r="D18" s="12" t="s">
        <v>157</v>
      </c>
      <c r="E18" s="13" t="s">
        <v>156</v>
      </c>
      <c r="F18" s="30" t="s">
        <v>15</v>
      </c>
      <c r="G18" s="30">
        <v>0.5</v>
      </c>
      <c r="H18" s="30">
        <v>28</v>
      </c>
      <c r="I18" s="30">
        <f t="shared" ref="I18:I23" si="2">MMULT(G18,H18)</f>
        <v>14</v>
      </c>
      <c r="J18" s="14">
        <f t="shared" si="0"/>
        <v>14</v>
      </c>
      <c r="K18" s="25" t="s">
        <v>251</v>
      </c>
    </row>
    <row r="19" spans="1:11" ht="40.5">
      <c r="A19" s="58"/>
      <c r="B19" s="71"/>
      <c r="C19" s="61"/>
      <c r="D19" s="12" t="s">
        <v>158</v>
      </c>
      <c r="E19" s="13" t="s">
        <v>252</v>
      </c>
      <c r="F19" s="30" t="s">
        <v>18</v>
      </c>
      <c r="G19" s="30">
        <v>4</v>
      </c>
      <c r="H19" s="30">
        <v>5</v>
      </c>
      <c r="I19" s="30">
        <f t="shared" si="2"/>
        <v>20</v>
      </c>
      <c r="J19" s="14">
        <f t="shared" si="0"/>
        <v>20</v>
      </c>
      <c r="K19" s="13" t="s">
        <v>31</v>
      </c>
    </row>
    <row r="20" spans="1:11" ht="54">
      <c r="A20" s="58"/>
      <c r="B20" s="71"/>
      <c r="C20" s="61"/>
      <c r="D20" s="12" t="s">
        <v>160</v>
      </c>
      <c r="E20" s="13" t="s">
        <v>159</v>
      </c>
      <c r="F20" s="30" t="s">
        <v>32</v>
      </c>
      <c r="G20" s="30">
        <v>0.2</v>
      </c>
      <c r="H20" s="30">
        <v>80</v>
      </c>
      <c r="I20" s="30">
        <f t="shared" si="2"/>
        <v>16</v>
      </c>
      <c r="J20" s="14">
        <f t="shared" si="0"/>
        <v>16</v>
      </c>
      <c r="K20" s="13" t="s">
        <v>253</v>
      </c>
    </row>
    <row r="21" spans="1:11" ht="67.5">
      <c r="A21" s="58"/>
      <c r="B21" s="71"/>
      <c r="C21" s="61"/>
      <c r="D21" s="12" t="s">
        <v>162</v>
      </c>
      <c r="E21" s="13" t="s">
        <v>161</v>
      </c>
      <c r="F21" s="2" t="s">
        <v>33</v>
      </c>
      <c r="G21" s="2">
        <v>1</v>
      </c>
      <c r="H21" s="2">
        <v>12</v>
      </c>
      <c r="I21" s="30">
        <f t="shared" si="2"/>
        <v>12</v>
      </c>
      <c r="J21" s="14">
        <f t="shared" si="0"/>
        <v>12</v>
      </c>
      <c r="K21" s="17" t="s">
        <v>34</v>
      </c>
    </row>
    <row r="22" spans="1:11" ht="121.5">
      <c r="A22" s="58"/>
      <c r="B22" s="71"/>
      <c r="C22" s="61"/>
      <c r="D22" s="12" t="s">
        <v>164</v>
      </c>
      <c r="E22" s="16" t="s">
        <v>163</v>
      </c>
      <c r="F22" s="2" t="s">
        <v>35</v>
      </c>
      <c r="G22" s="2">
        <v>10</v>
      </c>
      <c r="H22" s="2">
        <v>1</v>
      </c>
      <c r="I22" s="30">
        <f t="shared" si="2"/>
        <v>10</v>
      </c>
      <c r="J22" s="14">
        <f t="shared" si="0"/>
        <v>10</v>
      </c>
      <c r="K22" s="25" t="s">
        <v>36</v>
      </c>
    </row>
    <row r="23" spans="1:11" ht="121.5">
      <c r="A23" s="58"/>
      <c r="B23" s="71"/>
      <c r="C23" s="61"/>
      <c r="D23" s="12" t="s">
        <v>166</v>
      </c>
      <c r="E23" s="16" t="s">
        <v>165</v>
      </c>
      <c r="F23" s="2" t="s">
        <v>35</v>
      </c>
      <c r="G23" s="2">
        <v>10</v>
      </c>
      <c r="H23" s="2">
        <v>1</v>
      </c>
      <c r="I23" s="30">
        <f t="shared" si="2"/>
        <v>10</v>
      </c>
      <c r="J23" s="14">
        <f t="shared" si="0"/>
        <v>10</v>
      </c>
      <c r="K23" s="25" t="s">
        <v>37</v>
      </c>
    </row>
    <row r="24" spans="1:11">
      <c r="A24" s="58"/>
      <c r="B24" s="71"/>
      <c r="C24" s="10" t="s">
        <v>118</v>
      </c>
      <c r="D24" s="12"/>
      <c r="E24" s="20"/>
      <c r="F24" s="10"/>
      <c r="G24" s="10"/>
      <c r="H24" s="10"/>
      <c r="I24" s="10">
        <f>SUM(I18:I23)</f>
        <v>82</v>
      </c>
      <c r="J24" s="14"/>
      <c r="K24" s="21"/>
    </row>
    <row r="25" spans="1:11">
      <c r="A25" s="58" t="s">
        <v>119</v>
      </c>
      <c r="B25" s="58"/>
      <c r="C25" s="58"/>
      <c r="D25" s="12"/>
      <c r="E25" s="20"/>
      <c r="F25" s="10"/>
      <c r="G25" s="10"/>
      <c r="H25" s="10"/>
      <c r="I25" s="33">
        <f>I24+I17</f>
        <v>298</v>
      </c>
      <c r="J25" s="14"/>
      <c r="K25" s="21"/>
    </row>
    <row r="26" spans="1:11" ht="81">
      <c r="A26" s="65">
        <v>3</v>
      </c>
      <c r="B26" s="62" t="s">
        <v>123</v>
      </c>
      <c r="C26" s="61" t="s">
        <v>124</v>
      </c>
      <c r="D26" s="12" t="s">
        <v>167</v>
      </c>
      <c r="E26" s="16" t="s">
        <v>254</v>
      </c>
      <c r="F26" s="2" t="s">
        <v>38</v>
      </c>
      <c r="G26" s="2">
        <v>2</v>
      </c>
      <c r="H26" s="2">
        <v>10</v>
      </c>
      <c r="I26" s="2">
        <f>MMULT(G26,H26)</f>
        <v>20</v>
      </c>
      <c r="J26" s="14">
        <f t="shared" si="0"/>
        <v>20</v>
      </c>
      <c r="K26" s="25" t="s">
        <v>39</v>
      </c>
    </row>
    <row r="27" spans="1:11" ht="67.5">
      <c r="A27" s="65"/>
      <c r="B27" s="62"/>
      <c r="C27" s="61"/>
      <c r="D27" s="12" t="s">
        <v>169</v>
      </c>
      <c r="E27" s="16" t="s">
        <v>168</v>
      </c>
      <c r="F27" s="2" t="s">
        <v>38</v>
      </c>
      <c r="G27" s="2">
        <v>2</v>
      </c>
      <c r="H27" s="2">
        <v>5</v>
      </c>
      <c r="I27" s="2">
        <f>MMULT(G27,H27)</f>
        <v>10</v>
      </c>
      <c r="J27" s="14">
        <f t="shared" si="0"/>
        <v>10</v>
      </c>
      <c r="K27" s="25" t="s">
        <v>40</v>
      </c>
    </row>
    <row r="28" spans="1:11">
      <c r="A28" s="65"/>
      <c r="B28" s="62"/>
      <c r="C28" s="10" t="s">
        <v>118</v>
      </c>
      <c r="D28" s="12"/>
      <c r="E28" s="20"/>
      <c r="F28" s="10"/>
      <c r="G28" s="10"/>
      <c r="H28" s="10"/>
      <c r="I28" s="10">
        <f>SUM(I26:I27)</f>
        <v>30</v>
      </c>
      <c r="J28" s="14"/>
      <c r="K28" s="21"/>
    </row>
    <row r="29" spans="1:11" ht="67.5">
      <c r="A29" s="65"/>
      <c r="B29" s="62"/>
      <c r="C29" s="61" t="s">
        <v>125</v>
      </c>
      <c r="D29" s="59" t="s">
        <v>171</v>
      </c>
      <c r="E29" s="67" t="s">
        <v>170</v>
      </c>
      <c r="F29" s="30" t="s">
        <v>32</v>
      </c>
      <c r="G29" s="30">
        <v>0.2</v>
      </c>
      <c r="H29" s="30">
        <v>30</v>
      </c>
      <c r="I29" s="30">
        <f>G29*H29</f>
        <v>6</v>
      </c>
      <c r="J29" s="14">
        <f t="shared" si="0"/>
        <v>6</v>
      </c>
      <c r="K29" s="17" t="s">
        <v>41</v>
      </c>
    </row>
    <row r="30" spans="1:11" ht="81">
      <c r="A30" s="65"/>
      <c r="B30" s="62"/>
      <c r="C30" s="61"/>
      <c r="D30" s="60"/>
      <c r="E30" s="67"/>
      <c r="F30" s="30" t="s">
        <v>32</v>
      </c>
      <c r="G30" s="30">
        <v>0.12</v>
      </c>
      <c r="H30" s="30">
        <v>900</v>
      </c>
      <c r="I30" s="30">
        <f>G30*H30</f>
        <v>108</v>
      </c>
      <c r="J30" s="14">
        <f t="shared" si="0"/>
        <v>108</v>
      </c>
      <c r="K30" s="13" t="s">
        <v>255</v>
      </c>
    </row>
    <row r="31" spans="1:11">
      <c r="A31" s="65"/>
      <c r="B31" s="62"/>
      <c r="C31" s="10" t="s">
        <v>118</v>
      </c>
      <c r="D31" s="12"/>
      <c r="E31" s="20"/>
      <c r="F31" s="10"/>
      <c r="G31" s="10"/>
      <c r="H31" s="10"/>
      <c r="I31" s="10">
        <f>SUM(I29:I30)</f>
        <v>114</v>
      </c>
      <c r="J31" s="14"/>
      <c r="K31" s="21"/>
    </row>
    <row r="32" spans="1:11" ht="94.5">
      <c r="A32" s="65"/>
      <c r="B32" s="62"/>
      <c r="C32" s="66" t="s">
        <v>126</v>
      </c>
      <c r="D32" s="12" t="s">
        <v>173</v>
      </c>
      <c r="E32" s="17" t="s">
        <v>172</v>
      </c>
      <c r="F32" s="34" t="s">
        <v>32</v>
      </c>
      <c r="G32" s="34">
        <v>0.45</v>
      </c>
      <c r="H32" s="34">
        <v>200</v>
      </c>
      <c r="I32" s="34">
        <f>MMULT(G32,H32)</f>
        <v>90</v>
      </c>
      <c r="J32" s="14">
        <f t="shared" si="0"/>
        <v>90</v>
      </c>
      <c r="K32" s="17" t="s">
        <v>256</v>
      </c>
    </row>
    <row r="33" spans="1:11" ht="67.5">
      <c r="A33" s="65"/>
      <c r="B33" s="62"/>
      <c r="C33" s="66"/>
      <c r="D33" s="59" t="s">
        <v>174</v>
      </c>
      <c r="E33" s="75" t="s">
        <v>257</v>
      </c>
      <c r="F33" s="34" t="s">
        <v>32</v>
      </c>
      <c r="G33" s="34">
        <v>0.9</v>
      </c>
      <c r="H33" s="34">
        <v>40</v>
      </c>
      <c r="I33" s="34">
        <f>MMULT(G33,H33)</f>
        <v>36</v>
      </c>
      <c r="J33" s="14">
        <f t="shared" si="0"/>
        <v>36</v>
      </c>
      <c r="K33" s="25" t="s">
        <v>258</v>
      </c>
    </row>
    <row r="34" spans="1:11" ht="94.5">
      <c r="A34" s="65"/>
      <c r="B34" s="62"/>
      <c r="C34" s="66"/>
      <c r="D34" s="60"/>
      <c r="E34" s="75"/>
      <c r="F34" s="34" t="s">
        <v>32</v>
      </c>
      <c r="G34" s="34">
        <v>1</v>
      </c>
      <c r="H34" s="34">
        <v>40</v>
      </c>
      <c r="I34" s="34">
        <f>MMULT(G34,H34)</f>
        <v>40</v>
      </c>
      <c r="J34" s="14">
        <f t="shared" si="0"/>
        <v>40</v>
      </c>
      <c r="K34" s="17" t="s">
        <v>42</v>
      </c>
    </row>
    <row r="35" spans="1:11" ht="121.5">
      <c r="A35" s="65"/>
      <c r="B35" s="62"/>
      <c r="C35" s="66"/>
      <c r="D35" s="12" t="s">
        <v>176</v>
      </c>
      <c r="E35" s="17" t="s">
        <v>175</v>
      </c>
      <c r="F35" s="34" t="s">
        <v>32</v>
      </c>
      <c r="G35" s="34">
        <v>2</v>
      </c>
      <c r="H35" s="34">
        <v>60</v>
      </c>
      <c r="I35" s="34">
        <f>MMULT(G35,H35)</f>
        <v>120</v>
      </c>
      <c r="J35" s="14">
        <f t="shared" si="0"/>
        <v>120</v>
      </c>
      <c r="K35" s="17" t="s">
        <v>43</v>
      </c>
    </row>
    <row r="36" spans="1:11">
      <c r="A36" s="65"/>
      <c r="B36" s="62"/>
      <c r="C36" s="10" t="s">
        <v>118</v>
      </c>
      <c r="D36" s="12"/>
      <c r="E36" s="20"/>
      <c r="F36" s="10"/>
      <c r="G36" s="10"/>
      <c r="H36" s="10"/>
      <c r="I36" s="35">
        <f>SUM(I32:I35)</f>
        <v>286</v>
      </c>
      <c r="J36" s="14"/>
      <c r="K36" s="13"/>
    </row>
    <row r="37" spans="1:11" ht="162">
      <c r="A37" s="65"/>
      <c r="B37" s="62"/>
      <c r="C37" s="61" t="s">
        <v>127</v>
      </c>
      <c r="D37" s="12" t="s">
        <v>178</v>
      </c>
      <c r="E37" s="19" t="s">
        <v>177</v>
      </c>
      <c r="F37" s="2" t="s">
        <v>44</v>
      </c>
      <c r="G37" s="2" t="s">
        <v>45</v>
      </c>
      <c r="H37" s="2" t="s">
        <v>46</v>
      </c>
      <c r="I37" s="2">
        <f>G37*H37</f>
        <v>10</v>
      </c>
      <c r="J37" s="14">
        <f t="shared" si="0"/>
        <v>10</v>
      </c>
      <c r="K37" s="17" t="s">
        <v>47</v>
      </c>
    </row>
    <row r="38" spans="1:11" ht="94.5">
      <c r="A38" s="65"/>
      <c r="B38" s="62"/>
      <c r="C38" s="61"/>
      <c r="D38" s="12" t="s">
        <v>180</v>
      </c>
      <c r="E38" s="19" t="s">
        <v>179</v>
      </c>
      <c r="F38" s="2" t="s">
        <v>13</v>
      </c>
      <c r="G38" s="2" t="s">
        <v>45</v>
      </c>
      <c r="H38" s="2" t="s">
        <v>48</v>
      </c>
      <c r="I38" s="2">
        <f>G38*H38</f>
        <v>10</v>
      </c>
      <c r="J38" s="14">
        <f t="shared" si="0"/>
        <v>10</v>
      </c>
      <c r="K38" s="25" t="s">
        <v>259</v>
      </c>
    </row>
    <row r="39" spans="1:11" ht="121.5">
      <c r="A39" s="65"/>
      <c r="B39" s="62"/>
      <c r="C39" s="61"/>
      <c r="D39" s="12" t="s">
        <v>184</v>
      </c>
      <c r="E39" s="16" t="s">
        <v>183</v>
      </c>
      <c r="F39" s="2" t="s">
        <v>44</v>
      </c>
      <c r="G39" s="2" t="s">
        <v>49</v>
      </c>
      <c r="H39" s="2" t="s">
        <v>50</v>
      </c>
      <c r="I39" s="2">
        <f>G39*H39</f>
        <v>10</v>
      </c>
      <c r="J39" s="14">
        <f t="shared" si="0"/>
        <v>10</v>
      </c>
      <c r="K39" s="17" t="s">
        <v>51</v>
      </c>
    </row>
    <row r="40" spans="1:11" ht="81">
      <c r="A40" s="65"/>
      <c r="B40" s="62"/>
      <c r="C40" s="61"/>
      <c r="D40" s="12" t="s">
        <v>182</v>
      </c>
      <c r="E40" s="13" t="s">
        <v>181</v>
      </c>
      <c r="F40" s="2" t="s">
        <v>13</v>
      </c>
      <c r="G40" s="2" t="s">
        <v>45</v>
      </c>
      <c r="H40" s="2" t="s">
        <v>46</v>
      </c>
      <c r="I40" s="2">
        <f>G40*H40</f>
        <v>10</v>
      </c>
      <c r="J40" s="14">
        <f t="shared" si="0"/>
        <v>10</v>
      </c>
      <c r="K40" s="25" t="s">
        <v>260</v>
      </c>
    </row>
    <row r="41" spans="1:11">
      <c r="A41" s="65"/>
      <c r="B41" s="62"/>
      <c r="C41" s="10" t="s">
        <v>118</v>
      </c>
      <c r="D41" s="12"/>
      <c r="E41" s="13"/>
      <c r="F41" s="2"/>
      <c r="G41" s="2"/>
      <c r="H41" s="2"/>
      <c r="I41" s="1">
        <f>SUM(I37:I40)</f>
        <v>40</v>
      </c>
      <c r="J41" s="14">
        <f t="shared" si="0"/>
        <v>40</v>
      </c>
      <c r="K41" s="13"/>
    </row>
    <row r="42" spans="1:11" ht="135">
      <c r="A42" s="65"/>
      <c r="B42" s="62"/>
      <c r="C42" s="63" t="s">
        <v>128</v>
      </c>
      <c r="D42" s="12" t="s">
        <v>186</v>
      </c>
      <c r="E42" s="16" t="s">
        <v>185</v>
      </c>
      <c r="F42" s="2" t="s">
        <v>52</v>
      </c>
      <c r="G42" s="2" t="s">
        <v>53</v>
      </c>
      <c r="H42" s="2" t="s">
        <v>54</v>
      </c>
      <c r="I42" s="2">
        <f>G42*H42</f>
        <v>10</v>
      </c>
      <c r="J42" s="14">
        <f t="shared" si="0"/>
        <v>10</v>
      </c>
      <c r="K42" s="15" t="s">
        <v>261</v>
      </c>
    </row>
    <row r="43" spans="1:11" ht="135">
      <c r="A43" s="65"/>
      <c r="B43" s="62"/>
      <c r="C43" s="63"/>
      <c r="D43" s="12" t="s">
        <v>188</v>
      </c>
      <c r="E43" s="16" t="s">
        <v>187</v>
      </c>
      <c r="F43" s="2" t="s">
        <v>44</v>
      </c>
      <c r="G43" s="2" t="s">
        <v>55</v>
      </c>
      <c r="H43" s="2" t="s">
        <v>53</v>
      </c>
      <c r="I43" s="2">
        <f>G43*H43</f>
        <v>6</v>
      </c>
      <c r="J43" s="14">
        <f t="shared" si="0"/>
        <v>6</v>
      </c>
      <c r="K43" s="15" t="s">
        <v>56</v>
      </c>
    </row>
    <row r="44" spans="1:11" ht="108">
      <c r="A44" s="65"/>
      <c r="B44" s="62"/>
      <c r="C44" s="63"/>
      <c r="D44" s="12" t="s">
        <v>190</v>
      </c>
      <c r="E44" s="16" t="s">
        <v>189</v>
      </c>
      <c r="F44" s="2" t="s">
        <v>44</v>
      </c>
      <c r="G44" s="2" t="s">
        <v>50</v>
      </c>
      <c r="H44" s="2" t="s">
        <v>49</v>
      </c>
      <c r="I44" s="2">
        <f>G44*H44</f>
        <v>10</v>
      </c>
      <c r="J44" s="14">
        <f t="shared" si="0"/>
        <v>10</v>
      </c>
      <c r="K44" s="15" t="s">
        <v>57</v>
      </c>
    </row>
    <row r="45" spans="1:11" ht="135">
      <c r="A45" s="65"/>
      <c r="B45" s="62"/>
      <c r="C45" s="63"/>
      <c r="D45" s="12" t="s">
        <v>192</v>
      </c>
      <c r="E45" s="17" t="s">
        <v>191</v>
      </c>
      <c r="F45" s="2" t="s">
        <v>13</v>
      </c>
      <c r="G45" s="2" t="s">
        <v>55</v>
      </c>
      <c r="H45" s="2" t="s">
        <v>58</v>
      </c>
      <c r="I45" s="2">
        <f>G45*H45</f>
        <v>45</v>
      </c>
      <c r="J45" s="14">
        <f t="shared" si="0"/>
        <v>45</v>
      </c>
      <c r="K45" s="15" t="s">
        <v>59</v>
      </c>
    </row>
    <row r="46" spans="1:11">
      <c r="A46" s="65"/>
      <c r="B46" s="62"/>
      <c r="C46" s="36" t="s">
        <v>118</v>
      </c>
      <c r="D46" s="12"/>
      <c r="E46" s="13"/>
      <c r="F46" s="2"/>
      <c r="G46" s="2"/>
      <c r="H46" s="2"/>
      <c r="I46" s="1">
        <f>SUM(I42:I45)</f>
        <v>71</v>
      </c>
      <c r="J46" s="14"/>
      <c r="K46" s="13"/>
    </row>
    <row r="47" spans="1:11" ht="81">
      <c r="A47" s="65"/>
      <c r="B47" s="62"/>
      <c r="C47" s="63" t="s">
        <v>129</v>
      </c>
      <c r="D47" s="12" t="s">
        <v>193</v>
      </c>
      <c r="E47" s="37" t="s">
        <v>262</v>
      </c>
      <c r="F47" s="2" t="s">
        <v>19</v>
      </c>
      <c r="G47" s="2">
        <v>0.5</v>
      </c>
      <c r="H47" s="2">
        <v>29</v>
      </c>
      <c r="I47" s="2">
        <f t="shared" ref="I47:I52" si="3">MMULT(G47,H47)</f>
        <v>14.5</v>
      </c>
      <c r="J47" s="14">
        <f t="shared" si="0"/>
        <v>14.5</v>
      </c>
      <c r="K47" s="38" t="s">
        <v>60</v>
      </c>
    </row>
    <row r="48" spans="1:11" ht="40.5">
      <c r="A48" s="65"/>
      <c r="B48" s="62"/>
      <c r="C48" s="63"/>
      <c r="D48" s="12" t="s">
        <v>195</v>
      </c>
      <c r="E48" s="39" t="s">
        <v>194</v>
      </c>
      <c r="F48" s="2" t="s">
        <v>61</v>
      </c>
      <c r="G48" s="2">
        <v>10</v>
      </c>
      <c r="H48" s="2">
        <v>2</v>
      </c>
      <c r="I48" s="2">
        <f t="shared" si="3"/>
        <v>20</v>
      </c>
      <c r="J48" s="14">
        <f t="shared" si="0"/>
        <v>20</v>
      </c>
      <c r="K48" s="40" t="s">
        <v>62</v>
      </c>
    </row>
    <row r="49" spans="1:11" ht="54">
      <c r="A49" s="65"/>
      <c r="B49" s="62"/>
      <c r="C49" s="63"/>
      <c r="D49" s="12" t="s">
        <v>197</v>
      </c>
      <c r="E49" s="37" t="s">
        <v>196</v>
      </c>
      <c r="F49" s="2" t="s">
        <v>63</v>
      </c>
      <c r="G49" s="2">
        <v>14</v>
      </c>
      <c r="H49" s="2">
        <v>1</v>
      </c>
      <c r="I49" s="2">
        <f t="shared" si="3"/>
        <v>14</v>
      </c>
      <c r="J49" s="14">
        <f t="shared" si="0"/>
        <v>14</v>
      </c>
      <c r="K49" s="39" t="s">
        <v>64</v>
      </c>
    </row>
    <row r="50" spans="1:11" ht="54">
      <c r="A50" s="65"/>
      <c r="B50" s="62"/>
      <c r="C50" s="63"/>
      <c r="D50" s="12" t="s">
        <v>199</v>
      </c>
      <c r="E50" s="37" t="s">
        <v>198</v>
      </c>
      <c r="F50" s="2" t="s">
        <v>65</v>
      </c>
      <c r="G50" s="2">
        <v>16</v>
      </c>
      <c r="H50" s="2">
        <v>1</v>
      </c>
      <c r="I50" s="2">
        <f t="shared" si="3"/>
        <v>16</v>
      </c>
      <c r="J50" s="14">
        <f t="shared" si="0"/>
        <v>16</v>
      </c>
      <c r="K50" s="39" t="s">
        <v>66</v>
      </c>
    </row>
    <row r="51" spans="1:11" ht="40.5">
      <c r="A51" s="65"/>
      <c r="B51" s="62"/>
      <c r="C51" s="63"/>
      <c r="D51" s="12" t="s">
        <v>201</v>
      </c>
      <c r="E51" s="37" t="s">
        <v>200</v>
      </c>
      <c r="F51" s="2" t="s">
        <v>67</v>
      </c>
      <c r="G51" s="2">
        <v>0.2</v>
      </c>
      <c r="H51" s="2">
        <v>25</v>
      </c>
      <c r="I51" s="2">
        <f t="shared" si="3"/>
        <v>5</v>
      </c>
      <c r="J51" s="14">
        <f t="shared" si="0"/>
        <v>5</v>
      </c>
      <c r="K51" s="40" t="s">
        <v>68</v>
      </c>
    </row>
    <row r="52" spans="1:11" ht="148.5">
      <c r="A52" s="65"/>
      <c r="B52" s="62"/>
      <c r="C52" s="63"/>
      <c r="D52" s="12" t="s">
        <v>203</v>
      </c>
      <c r="E52" s="40" t="s">
        <v>202</v>
      </c>
      <c r="F52" s="2" t="s">
        <v>69</v>
      </c>
      <c r="G52" s="2">
        <v>3.5</v>
      </c>
      <c r="H52" s="2">
        <v>3</v>
      </c>
      <c r="I52" s="2">
        <f t="shared" si="3"/>
        <v>10.5</v>
      </c>
      <c r="J52" s="14">
        <f t="shared" si="0"/>
        <v>10.5</v>
      </c>
      <c r="K52" s="17" t="s">
        <v>70</v>
      </c>
    </row>
    <row r="53" spans="1:11">
      <c r="A53" s="65"/>
      <c r="B53" s="62"/>
      <c r="C53" s="36" t="s">
        <v>118</v>
      </c>
      <c r="D53" s="12"/>
      <c r="E53" s="41"/>
      <c r="F53" s="2"/>
      <c r="G53" s="2"/>
      <c r="H53" s="2"/>
      <c r="I53" s="1">
        <f>SUM(I47:I52)</f>
        <v>80</v>
      </c>
      <c r="J53" s="14"/>
      <c r="K53" s="38"/>
    </row>
    <row r="54" spans="1:11" ht="176.25" customHeight="1">
      <c r="A54" s="65"/>
      <c r="B54" s="62"/>
      <c r="C54" s="63" t="s">
        <v>130</v>
      </c>
      <c r="D54" s="12"/>
      <c r="E54" s="42" t="s">
        <v>71</v>
      </c>
      <c r="F54" s="43" t="s">
        <v>44</v>
      </c>
      <c r="G54" s="44">
        <v>5.5</v>
      </c>
      <c r="H54" s="44">
        <v>2</v>
      </c>
      <c r="I54" s="44">
        <v>11</v>
      </c>
      <c r="J54" s="14">
        <f t="shared" si="0"/>
        <v>11</v>
      </c>
      <c r="K54" s="45" t="s">
        <v>263</v>
      </c>
    </row>
    <row r="55" spans="1:11" ht="40.5">
      <c r="A55" s="65"/>
      <c r="B55" s="62"/>
      <c r="C55" s="63"/>
      <c r="D55" s="12" t="s">
        <v>205</v>
      </c>
      <c r="E55" s="42" t="s">
        <v>204</v>
      </c>
      <c r="F55" s="43" t="s">
        <v>72</v>
      </c>
      <c r="G55" s="24">
        <v>0.5</v>
      </c>
      <c r="H55" s="24">
        <v>30</v>
      </c>
      <c r="I55" s="24">
        <f>MMULT(G55,H55)</f>
        <v>15</v>
      </c>
      <c r="J55" s="14">
        <f t="shared" si="0"/>
        <v>15</v>
      </c>
      <c r="K55" s="42" t="s">
        <v>264</v>
      </c>
    </row>
    <row r="56" spans="1:11" ht="40.5">
      <c r="A56" s="65"/>
      <c r="B56" s="62"/>
      <c r="C56" s="63"/>
      <c r="D56" s="12" t="s">
        <v>207</v>
      </c>
      <c r="E56" s="42" t="s">
        <v>206</v>
      </c>
      <c r="F56" s="43" t="s">
        <v>72</v>
      </c>
      <c r="G56" s="43">
        <v>6</v>
      </c>
      <c r="H56" s="43">
        <v>1</v>
      </c>
      <c r="I56" s="43">
        <f>MMULT(G56,H56)</f>
        <v>6</v>
      </c>
      <c r="J56" s="14">
        <f t="shared" si="0"/>
        <v>6</v>
      </c>
      <c r="K56" s="42" t="s">
        <v>73</v>
      </c>
    </row>
    <row r="57" spans="1:11" ht="243">
      <c r="A57" s="65"/>
      <c r="B57" s="62"/>
      <c r="C57" s="63"/>
      <c r="D57" s="12" t="s">
        <v>209</v>
      </c>
      <c r="E57" s="42" t="s">
        <v>208</v>
      </c>
      <c r="F57" s="43" t="s">
        <v>74</v>
      </c>
      <c r="G57" s="44">
        <v>1.75</v>
      </c>
      <c r="H57" s="44">
        <v>20</v>
      </c>
      <c r="I57" s="44">
        <v>35</v>
      </c>
      <c r="J57" s="14">
        <f t="shared" si="0"/>
        <v>35</v>
      </c>
      <c r="K57" s="25" t="s">
        <v>75</v>
      </c>
    </row>
    <row r="58" spans="1:11" ht="54">
      <c r="A58" s="65"/>
      <c r="B58" s="62"/>
      <c r="C58" s="63"/>
      <c r="D58" s="59" t="s">
        <v>211</v>
      </c>
      <c r="E58" s="76" t="s">
        <v>210</v>
      </c>
      <c r="F58" s="42" t="s">
        <v>76</v>
      </c>
      <c r="G58" s="43">
        <v>4</v>
      </c>
      <c r="H58" s="43">
        <v>2</v>
      </c>
      <c r="I58" s="43">
        <v>8</v>
      </c>
      <c r="J58" s="14">
        <f t="shared" si="0"/>
        <v>8</v>
      </c>
      <c r="K58" s="42" t="s">
        <v>77</v>
      </c>
    </row>
    <row r="59" spans="1:11">
      <c r="A59" s="65"/>
      <c r="B59" s="62"/>
      <c r="C59" s="63"/>
      <c r="D59" s="60"/>
      <c r="E59" s="76"/>
      <c r="F59" s="42" t="s">
        <v>76</v>
      </c>
      <c r="G59" s="24">
        <v>5</v>
      </c>
      <c r="H59" s="24">
        <v>1</v>
      </c>
      <c r="I59" s="24">
        <v>5</v>
      </c>
      <c r="J59" s="14">
        <f t="shared" si="0"/>
        <v>5</v>
      </c>
      <c r="K59" s="42" t="s">
        <v>78</v>
      </c>
    </row>
    <row r="60" spans="1:11">
      <c r="A60" s="65"/>
      <c r="B60" s="62"/>
      <c r="C60" s="10" t="s">
        <v>118</v>
      </c>
      <c r="D60" s="12"/>
      <c r="E60" s="7"/>
      <c r="F60" s="10"/>
      <c r="G60" s="10"/>
      <c r="H60" s="10"/>
      <c r="I60" s="10">
        <f>SUM(I54:I59)</f>
        <v>80</v>
      </c>
      <c r="J60" s="14"/>
      <c r="K60" s="13"/>
    </row>
    <row r="61" spans="1:11" ht="148.5">
      <c r="A61" s="65"/>
      <c r="B61" s="62"/>
      <c r="C61" s="63" t="s">
        <v>131</v>
      </c>
      <c r="D61" s="12" t="s">
        <v>213</v>
      </c>
      <c r="E61" s="15" t="s">
        <v>212</v>
      </c>
      <c r="F61" s="46" t="s">
        <v>79</v>
      </c>
      <c r="G61" s="46">
        <v>48.5</v>
      </c>
      <c r="H61" s="46">
        <v>1</v>
      </c>
      <c r="I61" s="46">
        <f>MMULT(G61,H61)</f>
        <v>48.5</v>
      </c>
      <c r="J61" s="14">
        <f t="shared" si="0"/>
        <v>48.5</v>
      </c>
      <c r="K61" s="15" t="s">
        <v>80</v>
      </c>
    </row>
    <row r="62" spans="1:11" ht="243">
      <c r="A62" s="65"/>
      <c r="B62" s="62"/>
      <c r="C62" s="63"/>
      <c r="D62" s="59" t="s">
        <v>215</v>
      </c>
      <c r="E62" s="67" t="s">
        <v>214</v>
      </c>
      <c r="F62" s="2" t="s">
        <v>61</v>
      </c>
      <c r="G62" s="46">
        <v>17.5</v>
      </c>
      <c r="H62" s="46">
        <v>1</v>
      </c>
      <c r="I62" s="46">
        <f>MMULT(G62,H62)</f>
        <v>17.5</v>
      </c>
      <c r="J62" s="14">
        <f t="shared" si="0"/>
        <v>17.5</v>
      </c>
      <c r="K62" s="17" t="s">
        <v>81</v>
      </c>
    </row>
    <row r="63" spans="1:11" ht="54">
      <c r="A63" s="65"/>
      <c r="B63" s="62"/>
      <c r="C63" s="63"/>
      <c r="D63" s="60"/>
      <c r="E63" s="67"/>
      <c r="F63" s="8" t="s">
        <v>82</v>
      </c>
      <c r="G63" s="9">
        <v>0.04</v>
      </c>
      <c r="H63" s="9">
        <v>75</v>
      </c>
      <c r="I63" s="9">
        <v>3</v>
      </c>
      <c r="J63" s="14">
        <f t="shared" si="0"/>
        <v>3</v>
      </c>
      <c r="K63" s="47" t="s">
        <v>83</v>
      </c>
    </row>
    <row r="64" spans="1:11" ht="67.5">
      <c r="A64" s="65"/>
      <c r="B64" s="62"/>
      <c r="C64" s="63"/>
      <c r="D64" s="12" t="s">
        <v>216</v>
      </c>
      <c r="E64" s="13" t="s">
        <v>217</v>
      </c>
      <c r="F64" s="2" t="s">
        <v>61</v>
      </c>
      <c r="G64" s="48">
        <v>5.5</v>
      </c>
      <c r="H64" s="48">
        <v>1</v>
      </c>
      <c r="I64" s="46">
        <f>MMULT(G64,H64)</f>
        <v>5.5</v>
      </c>
      <c r="J64" s="14">
        <f t="shared" si="0"/>
        <v>5.5</v>
      </c>
      <c r="K64" s="15" t="s">
        <v>84</v>
      </c>
    </row>
    <row r="65" spans="1:11" ht="108">
      <c r="A65" s="65"/>
      <c r="B65" s="62"/>
      <c r="C65" s="63"/>
      <c r="D65" s="12" t="s">
        <v>219</v>
      </c>
      <c r="E65" s="13" t="s">
        <v>218</v>
      </c>
      <c r="F65" s="2" t="s">
        <v>79</v>
      </c>
      <c r="G65" s="48">
        <v>0.5</v>
      </c>
      <c r="H65" s="48">
        <v>2</v>
      </c>
      <c r="I65" s="46">
        <v>1</v>
      </c>
      <c r="J65" s="14">
        <f t="shared" si="0"/>
        <v>1</v>
      </c>
      <c r="K65" s="15" t="s">
        <v>85</v>
      </c>
    </row>
    <row r="66" spans="1:11" ht="67.5">
      <c r="A66" s="65"/>
      <c r="B66" s="62"/>
      <c r="C66" s="63"/>
      <c r="D66" s="12" t="s">
        <v>221</v>
      </c>
      <c r="E66" s="17" t="s">
        <v>220</v>
      </c>
      <c r="F66" s="46" t="s">
        <v>32</v>
      </c>
      <c r="G66" s="48">
        <v>0.5</v>
      </c>
      <c r="H66" s="48">
        <v>5</v>
      </c>
      <c r="I66" s="46">
        <f>MMULT(G66,H66)</f>
        <v>2.5</v>
      </c>
      <c r="J66" s="14">
        <f t="shared" si="0"/>
        <v>2.5</v>
      </c>
      <c r="K66" s="17" t="s">
        <v>86</v>
      </c>
    </row>
    <row r="67" spans="1:11" ht="94.5">
      <c r="A67" s="65"/>
      <c r="B67" s="62"/>
      <c r="C67" s="63"/>
      <c r="D67" s="12" t="s">
        <v>223</v>
      </c>
      <c r="E67" s="16" t="s">
        <v>222</v>
      </c>
      <c r="F67" s="2" t="s">
        <v>61</v>
      </c>
      <c r="G67" s="30">
        <v>2</v>
      </c>
      <c r="H67" s="30">
        <v>1</v>
      </c>
      <c r="I67" s="46">
        <f>MMULT(G67,H67)</f>
        <v>2</v>
      </c>
      <c r="J67" s="14">
        <f t="shared" si="0"/>
        <v>2</v>
      </c>
      <c r="K67" s="13" t="s">
        <v>265</v>
      </c>
    </row>
    <row r="68" spans="1:11">
      <c r="A68" s="65"/>
      <c r="B68" s="62"/>
      <c r="C68" s="10" t="s">
        <v>118</v>
      </c>
      <c r="D68" s="12"/>
      <c r="E68" s="13"/>
      <c r="F68" s="2"/>
      <c r="G68" s="30"/>
      <c r="H68" s="30"/>
      <c r="I68" s="1">
        <f>SUM(I61:I67)</f>
        <v>80</v>
      </c>
      <c r="J68" s="14"/>
      <c r="K68" s="32"/>
    </row>
    <row r="69" spans="1:11" ht="81">
      <c r="A69" s="65"/>
      <c r="B69" s="62"/>
      <c r="C69" s="64" t="s">
        <v>132</v>
      </c>
      <c r="D69" s="12" t="s">
        <v>224</v>
      </c>
      <c r="E69" s="13" t="s">
        <v>266</v>
      </c>
      <c r="F69" s="2" t="s">
        <v>30</v>
      </c>
      <c r="G69" s="2">
        <v>0.2</v>
      </c>
      <c r="H69" s="2">
        <v>10</v>
      </c>
      <c r="I69" s="2">
        <f>MMULT(G69,H69)</f>
        <v>2</v>
      </c>
      <c r="J69" s="14">
        <f t="shared" ref="J69:J110" si="4">I69</f>
        <v>2</v>
      </c>
      <c r="K69" s="25" t="s">
        <v>87</v>
      </c>
    </row>
    <row r="70" spans="1:11" ht="94.5">
      <c r="A70" s="65"/>
      <c r="B70" s="62"/>
      <c r="C70" s="64"/>
      <c r="D70" s="12" t="s">
        <v>226</v>
      </c>
      <c r="E70" s="13" t="s">
        <v>225</v>
      </c>
      <c r="F70" s="2" t="s">
        <v>22</v>
      </c>
      <c r="G70" s="2">
        <v>3</v>
      </c>
      <c r="H70" s="2">
        <v>20</v>
      </c>
      <c r="I70" s="2">
        <f>MMULT(G70,H70)</f>
        <v>60</v>
      </c>
      <c r="J70" s="14">
        <f t="shared" si="4"/>
        <v>60</v>
      </c>
      <c r="K70" s="17" t="s">
        <v>88</v>
      </c>
    </row>
    <row r="71" spans="1:11" ht="94.5">
      <c r="A71" s="65"/>
      <c r="B71" s="62"/>
      <c r="C71" s="64"/>
      <c r="D71" s="12" t="s">
        <v>228</v>
      </c>
      <c r="E71" s="13" t="s">
        <v>227</v>
      </c>
      <c r="F71" s="2" t="s">
        <v>18</v>
      </c>
      <c r="G71" s="2">
        <v>3</v>
      </c>
      <c r="H71" s="2">
        <v>30</v>
      </c>
      <c r="I71" s="2">
        <f>MMULT(G71,H71)</f>
        <v>90</v>
      </c>
      <c r="J71" s="14">
        <f t="shared" si="4"/>
        <v>90</v>
      </c>
      <c r="K71" s="49" t="s">
        <v>89</v>
      </c>
    </row>
    <row r="72" spans="1:11" ht="81">
      <c r="A72" s="65"/>
      <c r="B72" s="62"/>
      <c r="C72" s="64"/>
      <c r="D72" s="59" t="s">
        <v>230</v>
      </c>
      <c r="E72" s="67" t="s">
        <v>229</v>
      </c>
      <c r="F72" s="2" t="s">
        <v>30</v>
      </c>
      <c r="G72" s="2">
        <v>0.5</v>
      </c>
      <c r="H72" s="2">
        <v>20</v>
      </c>
      <c r="I72" s="2">
        <f>MMULT(G72,H72)</f>
        <v>10</v>
      </c>
      <c r="J72" s="14">
        <f t="shared" si="4"/>
        <v>10</v>
      </c>
      <c r="K72" s="25" t="s">
        <v>267</v>
      </c>
    </row>
    <row r="73" spans="1:11" ht="67.5">
      <c r="A73" s="65"/>
      <c r="B73" s="62"/>
      <c r="C73" s="64"/>
      <c r="D73" s="60"/>
      <c r="E73" s="67"/>
      <c r="F73" s="2" t="s">
        <v>30</v>
      </c>
      <c r="G73" s="2">
        <v>0.6</v>
      </c>
      <c r="H73" s="2">
        <v>10</v>
      </c>
      <c r="I73" s="2">
        <f>MMULT(G73,H73)</f>
        <v>6</v>
      </c>
      <c r="J73" s="14">
        <f t="shared" si="4"/>
        <v>6</v>
      </c>
      <c r="K73" s="25" t="s">
        <v>268</v>
      </c>
    </row>
    <row r="74" spans="1:11">
      <c r="A74" s="65"/>
      <c r="B74" s="62"/>
      <c r="C74" s="10" t="s">
        <v>118</v>
      </c>
      <c r="D74" s="12"/>
      <c r="E74" s="13"/>
      <c r="F74" s="2"/>
      <c r="G74" s="2"/>
      <c r="H74" s="2"/>
      <c r="I74" s="1">
        <f>SUM(I69:I73)</f>
        <v>168</v>
      </c>
      <c r="J74" s="14"/>
      <c r="K74" s="13"/>
    </row>
    <row r="75" spans="1:11">
      <c r="A75" s="58" t="s">
        <v>119</v>
      </c>
      <c r="B75" s="58"/>
      <c r="C75" s="58"/>
      <c r="D75" s="12"/>
      <c r="E75" s="20"/>
      <c r="F75" s="10"/>
      <c r="G75" s="10"/>
      <c r="H75" s="10"/>
      <c r="I75" s="33">
        <f>I74+I68+I60+I53+I46+I41+I36+I31+I28</f>
        <v>949</v>
      </c>
      <c r="J75" s="14"/>
      <c r="K75" s="21"/>
    </row>
    <row r="76" spans="1:11" ht="67.5">
      <c r="A76" s="65">
        <v>4</v>
      </c>
      <c r="B76" s="62" t="s">
        <v>133</v>
      </c>
      <c r="C76" s="61" t="s">
        <v>134</v>
      </c>
      <c r="D76" s="12" t="s">
        <v>232</v>
      </c>
      <c r="E76" s="13" t="s">
        <v>231</v>
      </c>
      <c r="F76" s="2" t="s">
        <v>18</v>
      </c>
      <c r="G76" s="2">
        <v>4</v>
      </c>
      <c r="H76" s="2">
        <v>15</v>
      </c>
      <c r="I76" s="2">
        <f t="shared" ref="I76:I81" si="5">MMULT(G76,H76)</f>
        <v>60</v>
      </c>
      <c r="J76" s="14">
        <f t="shared" si="4"/>
        <v>60</v>
      </c>
      <c r="K76" s="13" t="s">
        <v>90</v>
      </c>
    </row>
    <row r="77" spans="1:11" ht="108">
      <c r="A77" s="65"/>
      <c r="B77" s="62"/>
      <c r="C77" s="61"/>
      <c r="D77" s="59" t="s">
        <v>234</v>
      </c>
      <c r="E77" s="68" t="s">
        <v>233</v>
      </c>
      <c r="F77" s="2" t="s">
        <v>32</v>
      </c>
      <c r="G77" s="2">
        <v>0.5</v>
      </c>
      <c r="H77" s="2">
        <v>40</v>
      </c>
      <c r="I77" s="2">
        <f t="shared" si="5"/>
        <v>20</v>
      </c>
      <c r="J77" s="14">
        <f t="shared" si="4"/>
        <v>20</v>
      </c>
      <c r="K77" s="25" t="s">
        <v>269</v>
      </c>
    </row>
    <row r="78" spans="1:11" ht="121.5">
      <c r="A78" s="65"/>
      <c r="B78" s="62"/>
      <c r="C78" s="61"/>
      <c r="D78" s="60"/>
      <c r="E78" s="68"/>
      <c r="F78" s="2" t="s">
        <v>32</v>
      </c>
      <c r="G78" s="2">
        <v>3</v>
      </c>
      <c r="H78" s="2">
        <v>4</v>
      </c>
      <c r="I78" s="2">
        <f t="shared" si="5"/>
        <v>12</v>
      </c>
      <c r="J78" s="14">
        <f t="shared" si="4"/>
        <v>12</v>
      </c>
      <c r="K78" s="15" t="s">
        <v>91</v>
      </c>
    </row>
    <row r="79" spans="1:11" ht="67.5">
      <c r="A79" s="65"/>
      <c r="B79" s="62"/>
      <c r="C79" s="61"/>
      <c r="D79" s="12" t="s">
        <v>236</v>
      </c>
      <c r="E79" s="16" t="s">
        <v>235</v>
      </c>
      <c r="F79" s="2" t="s">
        <v>15</v>
      </c>
      <c r="G79" s="2">
        <v>0.8</v>
      </c>
      <c r="H79" s="2">
        <v>10</v>
      </c>
      <c r="I79" s="2">
        <f t="shared" si="5"/>
        <v>8</v>
      </c>
      <c r="J79" s="14">
        <f t="shared" si="4"/>
        <v>8</v>
      </c>
      <c r="K79" s="15" t="s">
        <v>270</v>
      </c>
    </row>
    <row r="80" spans="1:11" ht="94.5">
      <c r="A80" s="65"/>
      <c r="B80" s="62"/>
      <c r="C80" s="61"/>
      <c r="D80" s="12" t="s">
        <v>237</v>
      </c>
      <c r="E80" s="16" t="s">
        <v>244</v>
      </c>
      <c r="F80" s="2" t="s">
        <v>32</v>
      </c>
      <c r="G80" s="2">
        <v>2.4</v>
      </c>
      <c r="H80" s="2">
        <v>5</v>
      </c>
      <c r="I80" s="2">
        <f t="shared" si="5"/>
        <v>12</v>
      </c>
      <c r="J80" s="14">
        <f t="shared" si="4"/>
        <v>12</v>
      </c>
      <c r="K80" s="17" t="s">
        <v>92</v>
      </c>
    </row>
    <row r="81" spans="1:11" ht="162">
      <c r="A81" s="65"/>
      <c r="B81" s="62"/>
      <c r="C81" s="61"/>
      <c r="D81" s="12" t="s">
        <v>238</v>
      </c>
      <c r="E81" s="13" t="s">
        <v>243</v>
      </c>
      <c r="F81" s="2" t="s">
        <v>15</v>
      </c>
      <c r="G81" s="2">
        <v>18</v>
      </c>
      <c r="H81" s="2">
        <v>1</v>
      </c>
      <c r="I81" s="2">
        <f t="shared" si="5"/>
        <v>18</v>
      </c>
      <c r="J81" s="14">
        <f t="shared" si="4"/>
        <v>18</v>
      </c>
      <c r="K81" s="25" t="s">
        <v>271</v>
      </c>
    </row>
    <row r="82" spans="1:11">
      <c r="A82" s="65"/>
      <c r="B82" s="62"/>
      <c r="C82" s="10" t="s">
        <v>118</v>
      </c>
      <c r="D82" s="12"/>
      <c r="E82" s="13"/>
      <c r="F82" s="2"/>
      <c r="G82" s="2"/>
      <c r="H82" s="2"/>
      <c r="I82" s="1">
        <f>SUM(I76:I81)</f>
        <v>130</v>
      </c>
      <c r="J82" s="14"/>
      <c r="K82" s="13"/>
    </row>
    <row r="83" spans="1:11" ht="135">
      <c r="A83" s="65"/>
      <c r="B83" s="62"/>
      <c r="C83" s="62" t="s">
        <v>135</v>
      </c>
      <c r="D83" s="12" t="s">
        <v>239</v>
      </c>
      <c r="E83" s="13" t="s">
        <v>242</v>
      </c>
      <c r="F83" s="30" t="s">
        <v>30</v>
      </c>
      <c r="G83" s="30">
        <v>2.5</v>
      </c>
      <c r="H83" s="30">
        <v>2</v>
      </c>
      <c r="I83" s="30">
        <f>G83*H83</f>
        <v>5</v>
      </c>
      <c r="J83" s="14">
        <f t="shared" si="4"/>
        <v>5</v>
      </c>
      <c r="K83" s="17" t="s">
        <v>272</v>
      </c>
    </row>
    <row r="84" spans="1:11" ht="108">
      <c r="A84" s="65"/>
      <c r="B84" s="62"/>
      <c r="C84" s="62"/>
      <c r="D84" s="12" t="s">
        <v>241</v>
      </c>
      <c r="E84" s="13" t="s">
        <v>240</v>
      </c>
      <c r="F84" s="30" t="s">
        <v>30</v>
      </c>
      <c r="G84" s="30">
        <v>6.4</v>
      </c>
      <c r="H84" s="30">
        <v>6</v>
      </c>
      <c r="I84" s="30">
        <f>G84*H84</f>
        <v>38.400000000000006</v>
      </c>
      <c r="J84" s="14">
        <f t="shared" si="4"/>
        <v>38.400000000000006</v>
      </c>
      <c r="K84" s="15" t="s">
        <v>93</v>
      </c>
    </row>
    <row r="85" spans="1:11" ht="94.5">
      <c r="A85" s="65"/>
      <c r="B85" s="62"/>
      <c r="C85" s="62"/>
      <c r="D85" s="12" t="s">
        <v>282</v>
      </c>
      <c r="E85" s="13" t="s">
        <v>281</v>
      </c>
      <c r="F85" s="30" t="s">
        <v>30</v>
      </c>
      <c r="G85" s="30">
        <v>8.8000000000000007</v>
      </c>
      <c r="H85" s="30">
        <v>5</v>
      </c>
      <c r="I85" s="30">
        <f>G85*H85</f>
        <v>44</v>
      </c>
      <c r="J85" s="14">
        <f t="shared" si="4"/>
        <v>44</v>
      </c>
      <c r="K85" s="16" t="s">
        <v>273</v>
      </c>
    </row>
    <row r="86" spans="1:11" ht="81">
      <c r="A86" s="65"/>
      <c r="B86" s="62"/>
      <c r="C86" s="62"/>
      <c r="D86" s="12" t="s">
        <v>284</v>
      </c>
      <c r="E86" s="13" t="s">
        <v>283</v>
      </c>
      <c r="F86" s="30" t="s">
        <v>30</v>
      </c>
      <c r="G86" s="50">
        <v>1.25</v>
      </c>
      <c r="H86" s="50">
        <v>8</v>
      </c>
      <c r="I86" s="50">
        <f>G86*H86</f>
        <v>10</v>
      </c>
      <c r="J86" s="14">
        <f t="shared" si="4"/>
        <v>10</v>
      </c>
      <c r="K86" s="17" t="s">
        <v>274</v>
      </c>
    </row>
    <row r="87" spans="1:11">
      <c r="A87" s="65"/>
      <c r="B87" s="62"/>
      <c r="C87" s="10" t="s">
        <v>118</v>
      </c>
      <c r="D87" s="12"/>
      <c r="E87" s="13"/>
      <c r="F87" s="2"/>
      <c r="G87" s="2"/>
      <c r="H87" s="2"/>
      <c r="I87" s="51">
        <f>SUM(I83:I86)</f>
        <v>97.4</v>
      </c>
      <c r="J87" s="14"/>
      <c r="K87" s="13"/>
    </row>
    <row r="88" spans="1:11" ht="81">
      <c r="A88" s="65"/>
      <c r="B88" s="62"/>
      <c r="C88" s="62" t="s">
        <v>136</v>
      </c>
      <c r="D88" s="12" t="s">
        <v>286</v>
      </c>
      <c r="E88" s="13" t="s">
        <v>285</v>
      </c>
      <c r="F88" s="30" t="s">
        <v>69</v>
      </c>
      <c r="G88" s="30">
        <v>0.2</v>
      </c>
      <c r="H88" s="30">
        <v>100</v>
      </c>
      <c r="I88" s="30">
        <f>MMULT(G88,H88)</f>
        <v>20</v>
      </c>
      <c r="J88" s="14">
        <f t="shared" si="4"/>
        <v>20</v>
      </c>
      <c r="K88" s="15" t="s">
        <v>275</v>
      </c>
    </row>
    <row r="89" spans="1:11" ht="67.5">
      <c r="A89" s="65"/>
      <c r="B89" s="62"/>
      <c r="C89" s="62"/>
      <c r="D89" s="12" t="s">
        <v>288</v>
      </c>
      <c r="E89" s="13" t="s">
        <v>287</v>
      </c>
      <c r="F89" s="30" t="s">
        <v>69</v>
      </c>
      <c r="G89" s="30">
        <v>0.1</v>
      </c>
      <c r="H89" s="30">
        <v>250</v>
      </c>
      <c r="I89" s="30">
        <f>MMULT(G89,H89)</f>
        <v>25</v>
      </c>
      <c r="J89" s="14">
        <f t="shared" si="4"/>
        <v>25</v>
      </c>
      <c r="K89" s="15" t="s">
        <v>276</v>
      </c>
    </row>
    <row r="90" spans="1:11" ht="148.5">
      <c r="A90" s="65"/>
      <c r="B90" s="62"/>
      <c r="C90" s="62"/>
      <c r="D90" s="12"/>
      <c r="E90" s="16" t="s">
        <v>94</v>
      </c>
      <c r="F90" s="52" t="s">
        <v>82</v>
      </c>
      <c r="G90" s="34">
        <v>0.6</v>
      </c>
      <c r="H90" s="34">
        <v>60</v>
      </c>
      <c r="I90" s="50">
        <v>36</v>
      </c>
      <c r="J90" s="14">
        <f t="shared" si="4"/>
        <v>36</v>
      </c>
      <c r="K90" s="17" t="s">
        <v>95</v>
      </c>
    </row>
    <row r="91" spans="1:11" ht="67.5">
      <c r="A91" s="65"/>
      <c r="B91" s="62"/>
      <c r="C91" s="62"/>
      <c r="D91" s="12"/>
      <c r="E91" s="53" t="s">
        <v>96</v>
      </c>
      <c r="F91" s="2" t="s">
        <v>97</v>
      </c>
      <c r="G91" s="2">
        <v>1.25</v>
      </c>
      <c r="H91" s="2">
        <v>4</v>
      </c>
      <c r="I91" s="30">
        <f>MMULT(G91,H91)</f>
        <v>5</v>
      </c>
      <c r="J91" s="14">
        <f t="shared" si="4"/>
        <v>5</v>
      </c>
      <c r="K91" s="53" t="s">
        <v>277</v>
      </c>
    </row>
    <row r="92" spans="1:11" ht="54">
      <c r="A92" s="65"/>
      <c r="B92" s="62"/>
      <c r="C92" s="62"/>
      <c r="D92" s="12" t="s">
        <v>290</v>
      </c>
      <c r="E92" s="13" t="s">
        <v>289</v>
      </c>
      <c r="F92" s="2" t="s">
        <v>97</v>
      </c>
      <c r="G92" s="2">
        <v>14</v>
      </c>
      <c r="H92" s="2">
        <v>1</v>
      </c>
      <c r="I92" s="30">
        <f>MMULT(G92,H92)</f>
        <v>14</v>
      </c>
      <c r="J92" s="14">
        <f t="shared" si="4"/>
        <v>14</v>
      </c>
      <c r="K92" s="13" t="s">
        <v>98</v>
      </c>
    </row>
    <row r="93" spans="1:11" ht="54">
      <c r="A93" s="65"/>
      <c r="B93" s="62"/>
      <c r="C93" s="62"/>
      <c r="D93" s="12" t="s">
        <v>292</v>
      </c>
      <c r="E93" s="13" t="s">
        <v>291</v>
      </c>
      <c r="F93" s="2" t="s">
        <v>97</v>
      </c>
      <c r="G93" s="2">
        <v>10</v>
      </c>
      <c r="H93" s="2">
        <v>1</v>
      </c>
      <c r="I93" s="30">
        <f>MMULT(G93,H93)</f>
        <v>10</v>
      </c>
      <c r="J93" s="14">
        <f t="shared" si="4"/>
        <v>10</v>
      </c>
      <c r="K93" s="13" t="s">
        <v>99</v>
      </c>
    </row>
    <row r="94" spans="1:11">
      <c r="A94" s="65"/>
      <c r="B94" s="62"/>
      <c r="C94" s="10" t="s">
        <v>118</v>
      </c>
      <c r="D94" s="12"/>
      <c r="E94" s="13"/>
      <c r="F94" s="2"/>
      <c r="G94" s="2"/>
      <c r="H94" s="2"/>
      <c r="I94" s="1">
        <f>SUM(I88:I93)</f>
        <v>110</v>
      </c>
      <c r="J94" s="14"/>
      <c r="K94" s="13"/>
    </row>
    <row r="95" spans="1:11">
      <c r="A95" s="58" t="s">
        <v>119</v>
      </c>
      <c r="B95" s="58"/>
      <c r="C95" s="58"/>
      <c r="D95" s="12"/>
      <c r="E95" s="20"/>
      <c r="F95" s="10"/>
      <c r="G95" s="10"/>
      <c r="H95" s="10"/>
      <c r="I95" s="22">
        <f>I94+I87+I82</f>
        <v>337.4</v>
      </c>
      <c r="J95" s="14"/>
      <c r="K95" s="21"/>
    </row>
    <row r="96" spans="1:11" ht="121.5">
      <c r="A96" s="58">
        <v>5</v>
      </c>
      <c r="B96" s="61" t="s">
        <v>137</v>
      </c>
      <c r="C96" s="61" t="s">
        <v>138</v>
      </c>
      <c r="D96" s="12" t="s">
        <v>294</v>
      </c>
      <c r="E96" s="13" t="s">
        <v>293</v>
      </c>
      <c r="F96" s="30" t="s">
        <v>100</v>
      </c>
      <c r="G96" s="30">
        <v>2</v>
      </c>
      <c r="H96" s="30">
        <v>20</v>
      </c>
      <c r="I96" s="30">
        <f>G96*H96</f>
        <v>40</v>
      </c>
      <c r="J96" s="14">
        <f t="shared" si="4"/>
        <v>40</v>
      </c>
      <c r="K96" s="17" t="s">
        <v>101</v>
      </c>
    </row>
    <row r="97" spans="1:12" ht="148.5">
      <c r="A97" s="58"/>
      <c r="B97" s="61"/>
      <c r="C97" s="61"/>
      <c r="D97" s="12" t="s">
        <v>296</v>
      </c>
      <c r="E97" s="13" t="s">
        <v>295</v>
      </c>
      <c r="F97" s="30" t="s">
        <v>15</v>
      </c>
      <c r="G97" s="30">
        <v>5</v>
      </c>
      <c r="H97" s="30">
        <v>4</v>
      </c>
      <c r="I97" s="30">
        <f>G97*H97</f>
        <v>20</v>
      </c>
      <c r="J97" s="14">
        <f t="shared" si="4"/>
        <v>20</v>
      </c>
      <c r="K97" s="15" t="s">
        <v>102</v>
      </c>
    </row>
    <row r="98" spans="1:12" ht="94.5">
      <c r="A98" s="58"/>
      <c r="B98" s="61"/>
      <c r="C98" s="61"/>
      <c r="D98" s="12" t="s">
        <v>298</v>
      </c>
      <c r="E98" s="13" t="s">
        <v>297</v>
      </c>
      <c r="F98" s="30" t="s">
        <v>15</v>
      </c>
      <c r="G98" s="30">
        <v>5</v>
      </c>
      <c r="H98" s="30">
        <v>4</v>
      </c>
      <c r="I98" s="30">
        <f>G98*H98</f>
        <v>20</v>
      </c>
      <c r="J98" s="14">
        <f t="shared" si="4"/>
        <v>20</v>
      </c>
      <c r="K98" s="15" t="s">
        <v>103</v>
      </c>
    </row>
    <row r="99" spans="1:12" ht="67.5">
      <c r="A99" s="58"/>
      <c r="B99" s="61"/>
      <c r="C99" s="61"/>
      <c r="D99" s="12" t="s">
        <v>299</v>
      </c>
      <c r="E99" s="13" t="s">
        <v>300</v>
      </c>
      <c r="F99" s="30" t="s">
        <v>35</v>
      </c>
      <c r="G99" s="30">
        <v>9.6</v>
      </c>
      <c r="H99" s="30">
        <v>2</v>
      </c>
      <c r="I99" s="30">
        <f>G99*H99</f>
        <v>19.2</v>
      </c>
      <c r="J99" s="14">
        <f t="shared" si="4"/>
        <v>19.2</v>
      </c>
      <c r="K99" s="13" t="s">
        <v>104</v>
      </c>
    </row>
    <row r="100" spans="1:12" ht="162">
      <c r="A100" s="58"/>
      <c r="B100" s="61"/>
      <c r="C100" s="61"/>
      <c r="D100" s="12" t="s">
        <v>302</v>
      </c>
      <c r="E100" s="13" t="s">
        <v>301</v>
      </c>
      <c r="F100" s="30" t="s">
        <v>32</v>
      </c>
      <c r="G100" s="30">
        <v>7.2</v>
      </c>
      <c r="H100" s="2">
        <v>14</v>
      </c>
      <c r="I100" s="30">
        <f>G100*H100</f>
        <v>100.8</v>
      </c>
      <c r="J100" s="14">
        <f t="shared" si="4"/>
        <v>100.8</v>
      </c>
      <c r="K100" s="15" t="s">
        <v>278</v>
      </c>
    </row>
    <row r="101" spans="1:12">
      <c r="A101" s="58"/>
      <c r="B101" s="61"/>
      <c r="C101" s="8" t="s">
        <v>118</v>
      </c>
      <c r="D101" s="12"/>
      <c r="E101" s="19"/>
      <c r="F101" s="8"/>
      <c r="G101" s="8"/>
      <c r="H101" s="8"/>
      <c r="I101" s="10">
        <f>SUM(I96:I100)</f>
        <v>200</v>
      </c>
      <c r="J101" s="14"/>
      <c r="K101" s="18"/>
    </row>
    <row r="102" spans="1:12" ht="148.5">
      <c r="A102" s="58"/>
      <c r="B102" s="61"/>
      <c r="C102" s="61" t="s">
        <v>139</v>
      </c>
      <c r="D102" s="12" t="s">
        <v>304</v>
      </c>
      <c r="E102" s="16" t="s">
        <v>303</v>
      </c>
      <c r="F102" s="34" t="s">
        <v>105</v>
      </c>
      <c r="G102" s="34">
        <v>388.5</v>
      </c>
      <c r="H102" s="34">
        <v>1</v>
      </c>
      <c r="I102" s="34">
        <f>G102*H102</f>
        <v>388.5</v>
      </c>
      <c r="J102" s="14">
        <f t="shared" si="4"/>
        <v>388.5</v>
      </c>
      <c r="K102" s="49" t="s">
        <v>106</v>
      </c>
    </row>
    <row r="103" spans="1:12" ht="108">
      <c r="A103" s="58"/>
      <c r="B103" s="61"/>
      <c r="C103" s="61"/>
      <c r="D103" s="12" t="s">
        <v>306</v>
      </c>
      <c r="E103" s="16" t="s">
        <v>305</v>
      </c>
      <c r="F103" s="52" t="s">
        <v>44</v>
      </c>
      <c r="G103" s="52" t="s">
        <v>54</v>
      </c>
      <c r="H103" s="52" t="s">
        <v>107</v>
      </c>
      <c r="I103" s="52">
        <f>G103*H103</f>
        <v>25</v>
      </c>
      <c r="J103" s="14">
        <f t="shared" si="4"/>
        <v>25</v>
      </c>
      <c r="K103" s="16" t="s">
        <v>108</v>
      </c>
    </row>
    <row r="104" spans="1:12" ht="81">
      <c r="A104" s="58"/>
      <c r="B104" s="61"/>
      <c r="C104" s="61"/>
      <c r="D104" s="12" t="s">
        <v>308</v>
      </c>
      <c r="E104" s="13" t="s">
        <v>307</v>
      </c>
      <c r="F104" s="2" t="s">
        <v>13</v>
      </c>
      <c r="G104" s="2" t="s">
        <v>50</v>
      </c>
      <c r="H104" s="2" t="s">
        <v>48</v>
      </c>
      <c r="I104" s="2">
        <f>G104*H104</f>
        <v>20</v>
      </c>
      <c r="J104" s="14">
        <f t="shared" si="4"/>
        <v>20</v>
      </c>
      <c r="K104" s="15" t="s">
        <v>109</v>
      </c>
    </row>
    <row r="105" spans="1:12">
      <c r="A105" s="58"/>
      <c r="B105" s="61"/>
      <c r="C105" s="8" t="s">
        <v>118</v>
      </c>
      <c r="D105" s="12"/>
      <c r="E105" s="19"/>
      <c r="F105" s="8"/>
      <c r="G105" s="8"/>
      <c r="H105" s="8"/>
      <c r="I105" s="10">
        <f>SUM(I102:I104)</f>
        <v>433.5</v>
      </c>
      <c r="J105" s="14"/>
      <c r="K105" s="18"/>
    </row>
    <row r="106" spans="1:12" ht="54">
      <c r="A106" s="58"/>
      <c r="B106" s="61"/>
      <c r="C106" s="62" t="s">
        <v>140</v>
      </c>
      <c r="D106" s="12" t="s">
        <v>310</v>
      </c>
      <c r="E106" s="15" t="s">
        <v>309</v>
      </c>
      <c r="F106" s="46" t="s">
        <v>110</v>
      </c>
      <c r="G106" s="46">
        <v>2</v>
      </c>
      <c r="H106" s="46">
        <v>10</v>
      </c>
      <c r="I106" s="46">
        <f>MMULT(G106,H106)</f>
        <v>20</v>
      </c>
      <c r="J106" s="14">
        <f t="shared" si="4"/>
        <v>20</v>
      </c>
      <c r="K106" s="15" t="s">
        <v>111</v>
      </c>
    </row>
    <row r="107" spans="1:12" ht="81">
      <c r="A107" s="58"/>
      <c r="B107" s="61"/>
      <c r="C107" s="62"/>
      <c r="D107" s="12" t="s">
        <v>312</v>
      </c>
      <c r="E107" s="15" t="s">
        <v>311</v>
      </c>
      <c r="F107" s="46" t="s">
        <v>65</v>
      </c>
      <c r="G107" s="46">
        <v>15</v>
      </c>
      <c r="H107" s="46">
        <v>4</v>
      </c>
      <c r="I107" s="46">
        <f>G107*H107</f>
        <v>60</v>
      </c>
      <c r="J107" s="14">
        <f t="shared" si="4"/>
        <v>60</v>
      </c>
      <c r="K107" s="15" t="s">
        <v>111</v>
      </c>
    </row>
    <row r="108" spans="1:12" ht="54">
      <c r="A108" s="58"/>
      <c r="B108" s="61"/>
      <c r="C108" s="62"/>
      <c r="D108" s="12" t="s">
        <v>314</v>
      </c>
      <c r="E108" s="16" t="s">
        <v>313</v>
      </c>
      <c r="F108" s="2" t="s">
        <v>112</v>
      </c>
      <c r="G108" s="2" t="s">
        <v>50</v>
      </c>
      <c r="H108" s="2">
        <v>6</v>
      </c>
      <c r="I108" s="2">
        <f>G108*H108</f>
        <v>6</v>
      </c>
      <c r="J108" s="14">
        <f t="shared" si="4"/>
        <v>6</v>
      </c>
      <c r="K108" s="15" t="s">
        <v>279</v>
      </c>
    </row>
    <row r="109" spans="1:12" ht="121.5">
      <c r="A109" s="58"/>
      <c r="B109" s="61"/>
      <c r="C109" s="62"/>
      <c r="D109" s="12" t="s">
        <v>316</v>
      </c>
      <c r="E109" s="16" t="s">
        <v>315</v>
      </c>
      <c r="F109" s="2" t="s">
        <v>113</v>
      </c>
      <c r="G109" s="2">
        <v>49</v>
      </c>
      <c r="H109" s="2" t="s">
        <v>114</v>
      </c>
      <c r="I109" s="2">
        <f>G109*H109</f>
        <v>49</v>
      </c>
      <c r="J109" s="14">
        <f t="shared" si="4"/>
        <v>49</v>
      </c>
      <c r="K109" s="15" t="s">
        <v>115</v>
      </c>
    </row>
    <row r="110" spans="1:12" ht="202.5">
      <c r="A110" s="58"/>
      <c r="B110" s="61"/>
      <c r="C110" s="62"/>
      <c r="D110" s="12" t="s">
        <v>318</v>
      </c>
      <c r="E110" s="13" t="s">
        <v>317</v>
      </c>
      <c r="F110" s="13"/>
      <c r="G110" s="2">
        <v>25</v>
      </c>
      <c r="H110" s="2">
        <v>1</v>
      </c>
      <c r="I110" s="2">
        <f>G110*H110</f>
        <v>25</v>
      </c>
      <c r="J110" s="14">
        <f t="shared" si="4"/>
        <v>25</v>
      </c>
      <c r="K110" s="54" t="s">
        <v>280</v>
      </c>
    </row>
    <row r="111" spans="1:12">
      <c r="A111" s="58"/>
      <c r="B111" s="61"/>
      <c r="C111" s="10" t="s">
        <v>118</v>
      </c>
      <c r="D111" s="11"/>
      <c r="E111" s="19"/>
      <c r="F111" s="8"/>
      <c r="G111" s="8"/>
      <c r="H111" s="8"/>
      <c r="I111" s="10">
        <f>SUM(I106:I110)</f>
        <v>160</v>
      </c>
      <c r="J111" s="11"/>
      <c r="K111" s="55"/>
      <c r="L111" s="57"/>
    </row>
    <row r="112" spans="1:12">
      <c r="A112" s="58" t="s">
        <v>119</v>
      </c>
      <c r="B112" s="58"/>
      <c r="C112" s="58"/>
      <c r="D112" s="11"/>
      <c r="E112" s="20"/>
      <c r="F112" s="10"/>
      <c r="G112" s="10"/>
      <c r="H112" s="10"/>
      <c r="I112" s="33">
        <f>I101+I105+I111</f>
        <v>793.5</v>
      </c>
      <c r="J112" s="11"/>
      <c r="K112" s="55"/>
      <c r="L112" s="57"/>
    </row>
    <row r="113" spans="1:12">
      <c r="A113" s="58" t="s">
        <v>141</v>
      </c>
      <c r="B113" s="58"/>
      <c r="C113" s="32"/>
      <c r="D113" s="11"/>
      <c r="E113" s="13"/>
      <c r="F113" s="30"/>
      <c r="G113" s="30"/>
      <c r="H113" s="30"/>
      <c r="I113" s="56">
        <f>SUM(I10,I25,I75,I95,I112)</f>
        <v>2501.9</v>
      </c>
      <c r="J113" s="11"/>
      <c r="K113" s="11"/>
      <c r="L113" s="57"/>
    </row>
  </sheetData>
  <mergeCells count="53">
    <mergeCell ref="E29:E30"/>
    <mergeCell ref="E33:E34"/>
    <mergeCell ref="E58:E59"/>
    <mergeCell ref="K1:K2"/>
    <mergeCell ref="A1:A2"/>
    <mergeCell ref="B1:B2"/>
    <mergeCell ref="C1:C2"/>
    <mergeCell ref="D1:I1"/>
    <mergeCell ref="J1:J2"/>
    <mergeCell ref="E62:E63"/>
    <mergeCell ref="E72:E73"/>
    <mergeCell ref="E77:E78"/>
    <mergeCell ref="A3:A8"/>
    <mergeCell ref="B3:B8"/>
    <mergeCell ref="C3:C8"/>
    <mergeCell ref="A10:C10"/>
    <mergeCell ref="A11:A24"/>
    <mergeCell ref="B11:B24"/>
    <mergeCell ref="C11:C16"/>
    <mergeCell ref="C18:C23"/>
    <mergeCell ref="A25:C25"/>
    <mergeCell ref="A26:A74"/>
    <mergeCell ref="B26:B74"/>
    <mergeCell ref="C26:C27"/>
    <mergeCell ref="E15:E16"/>
    <mergeCell ref="C29:C30"/>
    <mergeCell ref="C32:C35"/>
    <mergeCell ref="C37:C40"/>
    <mergeCell ref="C42:C45"/>
    <mergeCell ref="C47:C52"/>
    <mergeCell ref="C69:C73"/>
    <mergeCell ref="A75:C75"/>
    <mergeCell ref="A76:A94"/>
    <mergeCell ref="B76:B94"/>
    <mergeCell ref="C76:C81"/>
    <mergeCell ref="C83:C86"/>
    <mergeCell ref="C88:C93"/>
    <mergeCell ref="A112:C112"/>
    <mergeCell ref="A113:B113"/>
    <mergeCell ref="D29:D30"/>
    <mergeCell ref="D33:D34"/>
    <mergeCell ref="D58:D59"/>
    <mergeCell ref="D62:D63"/>
    <mergeCell ref="D72:D73"/>
    <mergeCell ref="D77:D78"/>
    <mergeCell ref="A95:C95"/>
    <mergeCell ref="A96:A111"/>
    <mergeCell ref="B96:B111"/>
    <mergeCell ref="C96:C100"/>
    <mergeCell ref="C102:C104"/>
    <mergeCell ref="C106:C110"/>
    <mergeCell ref="C54:C59"/>
    <mergeCell ref="C61:C67"/>
  </mergeCells>
  <phoneticPr fontId="4"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jiayi hu</dc:creator>
  <cp:lastModifiedBy>lly</cp:lastModifiedBy>
  <dcterms:created xsi:type="dcterms:W3CDTF">2018-12-12T05:26:38Z</dcterms:created>
  <dcterms:modified xsi:type="dcterms:W3CDTF">2019-04-18T03:19:59Z</dcterms:modified>
</cp:coreProperties>
</file>